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20" windowWidth="11355" windowHeight="6405" activeTab="0"/>
  </bookViews>
  <sheets>
    <sheet name="analisi gestione 2015" sheetId="1" r:id="rId1"/>
  </sheets>
  <definedNames>
    <definedName name="_xlnm.Print_Area" localSheetId="0">'analisi gestione 2015'!$A$1:$H$102</definedName>
  </definedNames>
  <calcPr fullCalcOnLoad="1"/>
</workbook>
</file>

<file path=xl/sharedStrings.xml><?xml version="1.0" encoding="utf-8"?>
<sst xmlns="http://schemas.openxmlformats.org/spreadsheetml/2006/main" count="227" uniqueCount="90">
  <si>
    <t>ENTRATE</t>
  </si>
  <si>
    <t>PREVISIONI INIZIALI</t>
  </si>
  <si>
    <t>VARIAZIONI 
+    -</t>
  </si>
  <si>
    <t>PREVISIONI DEFINITIVE</t>
  </si>
  <si>
    <t>%</t>
  </si>
  <si>
    <t>(1)</t>
  </si>
  <si>
    <t>(2)</t>
  </si>
  <si>
    <t>(3 = 1 + 2)</t>
  </si>
  <si>
    <t>(4)</t>
  </si>
  <si>
    <t>(5 = 4/3)</t>
  </si>
  <si>
    <t>(6)</t>
  </si>
  <si>
    <t>(7 = 6/4)</t>
  </si>
  <si>
    <t>TITOLO I</t>
  </si>
  <si>
    <t>ENTRATE TRIBUTARIE</t>
  </si>
  <si>
    <t>CAT. 1^ - IMPOSTE</t>
  </si>
  <si>
    <t>CAT. 2^ - TASSE</t>
  </si>
  <si>
    <t>CAT. 3^ - TRIBUTI SPECIALI</t>
  </si>
  <si>
    <t xml:space="preserve">TOTALE TITOLO I </t>
  </si>
  <si>
    <t>TITOLO II</t>
  </si>
  <si>
    <t>ENTRATE DERIVANTI DA TRASFERIMENTI DELLO 
STATO, DELLE REGIONI E DI ALTRI ENTI DEL SETTORE PUBBLICO</t>
  </si>
  <si>
    <t>CAT. 1^ - CONTRIBUTI E TRASFERIMENTI CORRENTI DELLO STATO</t>
  </si>
  <si>
    <t>CAT. 2^ - CONTRIBUTI E TRASFERIMENTI CORRENTI DELLA REGIONE</t>
  </si>
  <si>
    <t>CAT. 3^ - CONTRIBUTI E TRASFERIMENTI CORRENTI DELLA REGIONE PER FUNZIONI DELEGATE</t>
  </si>
  <si>
    <t>CAT. 4^ - CONTRIBUTI E TRASFERIMENTI DA ORGANISMI COMUNITARI E INTERNAZIONALI</t>
  </si>
  <si>
    <t>CAT. 5^ - CONTRIBUTI E TRASFERIMENTI CORRENTI DA ALTRI ENTI DEL SETTORE PUBBLICO</t>
  </si>
  <si>
    <t>TOTALE TITOLO II</t>
  </si>
  <si>
    <t>TITOLO III</t>
  </si>
  <si>
    <t>ENTRATE EXTRATRIBUTARIE</t>
  </si>
  <si>
    <t>CAT. 1^ - PROVENTI DEI SERVIZI PUBBLICI</t>
  </si>
  <si>
    <t>CAT. 2^ - PROVENTI DEI BENI DELL'ENTE</t>
  </si>
  <si>
    <t>CAT. 3^ - INTERESSI SU ANTICIPAZIONI E CREDITI</t>
  </si>
  <si>
    <t>CAT. 4^ - UTILI NETTI DELLE AZIENDE SPECIALI E PARTECIPATE, DIVIDENDI DI SOCIETA'</t>
  </si>
  <si>
    <t>CAT. 5^ - PROVENTI DIVERSI</t>
  </si>
  <si>
    <t>TOTALE TITOLO III</t>
  </si>
  <si>
    <t>TOTALE PRIMI TRE TITOLI DI ENTRATA 
(ENTRATE CORRENTI)</t>
  </si>
  <si>
    <t>TITOLO IV</t>
  </si>
  <si>
    <t xml:space="preserve">ENTRATE DERIVANTI DA ALIENAZIONI, DA TRASFERIMENTI DI CAPITALE E DA RISCOSSIONI DI CREDITI </t>
  </si>
  <si>
    <t>CAT. 1^ - ALIENAZIONE DI BENI PATRIMONIALI</t>
  </si>
  <si>
    <t>CAT. 2^ - TRASFERIMENTI DI CAPITALE DALLO STATO</t>
  </si>
  <si>
    <t>CAT. 3^ - TRASFERIMENTI DI CAPITALE DALLA REGIONE</t>
  </si>
  <si>
    <t>CAT. 4^ - TRASFERIMENTI DI CAPITALE DA ALTRI ENTI DEL SETTORE PUBBLICO</t>
  </si>
  <si>
    <t>CAT. 5^ - TRASFERIMENTI DI CAPITALI DA ALTRI SOGGETTI</t>
  </si>
  <si>
    <t>CAT. 6^ - RISCOSSIONE DI CREDITI</t>
  </si>
  <si>
    <t>TOTALE TITOLO IV</t>
  </si>
  <si>
    <t>TITOLO V</t>
  </si>
  <si>
    <t>ENTRATE DERIVANTI DA ACCENSIONE DI PRESTITI</t>
  </si>
  <si>
    <t>CAT. 1^ - ANTICIPAZIONI DI CASSA</t>
  </si>
  <si>
    <t>CAT. 2^ - FINANZIAMENTI A BREVE</t>
  </si>
  <si>
    <t>CAT. 3^ - ASSUNZIONI DI MUTUI E PRESTITI</t>
  </si>
  <si>
    <t>CAT. 4^ - PRESTITI OBBLIGAZIONARI</t>
  </si>
  <si>
    <t>TOTALE TITOLO V</t>
  </si>
  <si>
    <t>TITOLO VI</t>
  </si>
  <si>
    <t>ENTRATE DA SERVIZI PER CONTO DI TERZI</t>
  </si>
  <si>
    <t>AVANZO DI AMMINISTRAZIONE APPLICATO AL BILANCIO</t>
  </si>
  <si>
    <t>TOTALE ENTRATE</t>
  </si>
  <si>
    <t xml:space="preserve">SPESE </t>
  </si>
  <si>
    <t>TITOLO I - SPESE CORRENTI</t>
  </si>
  <si>
    <t>FUNZIONI:</t>
  </si>
  <si>
    <t>1.AMMINISTRAZIONE GESTIONE CONTROLLO</t>
  </si>
  <si>
    <t>2.GIUSTIZIA</t>
  </si>
  <si>
    <t>3.POLIZIA LOCALE</t>
  </si>
  <si>
    <t>4.ISTRUZIONE PUBBLICA</t>
  </si>
  <si>
    <t>5.CULTURA E BENI CULTURALI</t>
  </si>
  <si>
    <t>6.SPORT E ATTIVITA' RICREATIVE</t>
  </si>
  <si>
    <t>7.TURISMO</t>
  </si>
  <si>
    <t>8.VIABILITA' E TRASPORTI</t>
  </si>
  <si>
    <t>9.AMBIENTE E GESTIONE DEL TERRITORIO</t>
  </si>
  <si>
    <t>10.SETTORE SOCIALE</t>
  </si>
  <si>
    <t>11.SVILUPPO ECONOMICO</t>
  </si>
  <si>
    <t>12.SERVIZI PRODUTTIVI</t>
  </si>
  <si>
    <t>TOTALE TITOLO I</t>
  </si>
  <si>
    <t>TITOLO II - SPESE IN CONTO CAPITALE</t>
  </si>
  <si>
    <t>6.SPORT</t>
  </si>
  <si>
    <t>TITOLO III - SPESE PER RIMBORSO 
DI PRESTITI</t>
  </si>
  <si>
    <t>ANTICIPAZIONE DI CASSA</t>
  </si>
  <si>
    <t>RIMBORSO DI FINANZIAMENTI A BREVE TERMINE</t>
  </si>
  <si>
    <t>QUOTE CAPITALE MUTUI</t>
  </si>
  <si>
    <t>TITOLO IV SPESE PER SERVIZI
PER CONTO TERZI</t>
  </si>
  <si>
    <t>TOTALE SPESE</t>
  </si>
  <si>
    <t>RIMBORSO DI PRESTITI OBBLIGAZIONARI</t>
  </si>
  <si>
    <t xml:space="preserve">
  PAGATO</t>
  </si>
  <si>
    <t xml:space="preserve">IMPEGNATO
</t>
  </si>
  <si>
    <t>PAGATO</t>
  </si>
  <si>
    <t>ACCERTATO</t>
  </si>
  <si>
    <t>RISCOSSO</t>
  </si>
  <si>
    <t>IMPEGNATO</t>
  </si>
  <si>
    <t>ANALISI DELLA GESTIONE 2015</t>
  </si>
  <si>
    <t>FONDO PLURIENNALE VINCOLATO PER SPESE CORRENTI</t>
  </si>
  <si>
    <t>FONDO PLURIENNALE VINCOLATO PER SPESE INVESTIMENTO</t>
  </si>
  <si>
    <t xml:space="preserve">Il bilancio di previsione 2015 è stato approvato dal Consiglio Comunale in data 17/12/2014, con atto n. 96962.
Nel corso dell'esercizio allo stesso sono state apportate variazioni e sono stati effettuati prelievi dal Fondo di riserva che ne hanno modificato le previsioni iniziali.
Si riporta l'analisi di tali variazioni ed il confronto delle stesse con le somme effettivamente accertate/riscosse e impegnate/pagate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</si>
</sst>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_ ;\-#,##0.00\ "/>
  </numFmts>
  <fonts count="25">
    <font>
      <sz val="10"/>
      <name val="Arial"/>
      <family val="0"/>
    </font>
    <font>
      <sz val="11"/>
      <color indexed="8"/>
      <name val="Calibri"/>
      <family val="2"/>
    </font>
    <font>
      <sz val="12"/>
      <name val="Book Antiqua"/>
      <family val="1"/>
    </font>
    <font>
      <b/>
      <sz val="14"/>
      <name val="Book Antiqua"/>
      <family val="1"/>
    </font>
    <font>
      <sz val="10"/>
      <name val="Book Antiqua"/>
      <family val="1"/>
    </font>
    <font>
      <b/>
      <sz val="12"/>
      <name val="Book Antiqua"/>
      <family val="1"/>
    </font>
    <font>
      <b/>
      <sz val="9"/>
      <name val="Book Antiqua"/>
      <family val="1"/>
    </font>
    <font>
      <sz val="9"/>
      <name val="Book Antiqua"/>
      <family val="1"/>
    </font>
    <font>
      <b/>
      <sz val="10"/>
      <name val="Book Antiqua"/>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bottom style="double"/>
    </border>
    <border>
      <left/>
      <right/>
      <top/>
      <bottom style="thin"/>
    </border>
    <border>
      <left/>
      <right/>
      <top style="thin"/>
      <bottom/>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3">
    <xf numFmtId="0" fontId="0" fillId="0" borderId="0" xfId="0" applyAlignment="1">
      <alignment/>
    </xf>
    <xf numFmtId="0" fontId="6" fillId="0" borderId="0" xfId="0" applyFont="1" applyAlignment="1">
      <alignment vertical="center"/>
    </xf>
    <xf numFmtId="49" fontId="5" fillId="16" borderId="0" xfId="0" applyNumberFormat="1" applyFont="1" applyFill="1" applyAlignment="1">
      <alignment horizontal="center" vertical="center" wrapText="1"/>
    </xf>
    <xf numFmtId="0" fontId="4" fillId="0" borderId="0" xfId="0" applyFont="1" applyAlignment="1">
      <alignment vertical="center"/>
    </xf>
    <xf numFmtId="0" fontId="4" fillId="0" borderId="0" xfId="0" applyFont="1" applyFill="1" applyAlignment="1">
      <alignment vertical="center"/>
    </xf>
    <xf numFmtId="49" fontId="6" fillId="16" borderId="0" xfId="0" applyNumberFormat="1" applyFont="1" applyFill="1" applyAlignment="1">
      <alignment horizontal="center" vertical="center" wrapText="1"/>
    </xf>
    <xf numFmtId="43" fontId="6" fillId="16" borderId="0" xfId="0" applyNumberFormat="1" applyFont="1" applyFill="1" applyAlignment="1">
      <alignment horizontal="center" vertical="center" wrapText="1"/>
    </xf>
    <xf numFmtId="0" fontId="6" fillId="16" borderId="0" xfId="0" applyFont="1" applyFill="1" applyAlignment="1">
      <alignment horizontal="center" vertical="center" wrapText="1"/>
    </xf>
    <xf numFmtId="49" fontId="6" fillId="0" borderId="0" xfId="0" applyNumberFormat="1" applyFont="1" applyAlignment="1">
      <alignment vertical="center" wrapText="1"/>
    </xf>
    <xf numFmtId="49" fontId="6" fillId="0" borderId="0" xfId="0" applyNumberFormat="1" applyFont="1" applyFill="1" applyAlignment="1">
      <alignment horizontal="center" vertical="center" wrapText="1"/>
    </xf>
    <xf numFmtId="49" fontId="6" fillId="0" borderId="0" xfId="0" applyNumberFormat="1" applyFont="1" applyAlignment="1">
      <alignment horizontal="center" vertical="center" wrapText="1"/>
    </xf>
    <xf numFmtId="43" fontId="4" fillId="0" borderId="0" xfId="0" applyNumberFormat="1" applyFont="1" applyAlignment="1">
      <alignment vertical="center"/>
    </xf>
    <xf numFmtId="164" fontId="6" fillId="0" borderId="0" xfId="44" applyNumberFormat="1" applyFont="1" applyAlignment="1">
      <alignment horizontal="right" vertical="center"/>
    </xf>
    <xf numFmtId="164" fontId="6" fillId="0" borderId="0" xfId="44" applyNumberFormat="1" applyFont="1" applyFill="1" applyAlignment="1">
      <alignment horizontal="right" vertical="center"/>
    </xf>
    <xf numFmtId="4" fontId="6" fillId="0" borderId="0" xfId="0" applyNumberFormat="1" applyFont="1" applyAlignment="1">
      <alignment horizontal="right" vertical="center" wrapText="1"/>
    </xf>
    <xf numFmtId="43" fontId="7" fillId="0" borderId="0" xfId="0" applyNumberFormat="1" applyFont="1" applyFill="1" applyAlignment="1">
      <alignment vertical="center"/>
    </xf>
    <xf numFmtId="9" fontId="7" fillId="0" borderId="0" xfId="48" applyFont="1" applyAlignment="1">
      <alignment vertical="center"/>
    </xf>
    <xf numFmtId="43" fontId="7" fillId="0" borderId="0" xfId="0" applyNumberFormat="1" applyFont="1" applyAlignment="1">
      <alignment vertical="center"/>
    </xf>
    <xf numFmtId="0" fontId="7" fillId="0" borderId="0" xfId="0" applyFont="1" applyAlignment="1">
      <alignment vertical="center"/>
    </xf>
    <xf numFmtId="49" fontId="7" fillId="0" borderId="0" xfId="0" applyNumberFormat="1" applyFont="1" applyAlignment="1">
      <alignment vertical="center" wrapText="1"/>
    </xf>
    <xf numFmtId="0" fontId="6" fillId="0" borderId="0" xfId="0" applyFont="1" applyAlignment="1">
      <alignment horizontal="center" vertical="center" wrapText="1"/>
    </xf>
    <xf numFmtId="41" fontId="7" fillId="0" borderId="0" xfId="44"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horizontal="center" vertical="center"/>
    </xf>
    <xf numFmtId="0" fontId="8" fillId="0" borderId="0" xfId="0" applyFont="1" applyAlignment="1">
      <alignment vertical="center"/>
    </xf>
    <xf numFmtId="0" fontId="6" fillId="0" borderId="0" xfId="0" applyFont="1" applyFill="1" applyAlignment="1">
      <alignment vertical="center" wrapText="1"/>
    </xf>
    <xf numFmtId="43" fontId="7" fillId="0" borderId="0" xfId="44" applyNumberFormat="1" applyFont="1" applyAlignment="1">
      <alignment vertical="center"/>
    </xf>
    <xf numFmtId="9" fontId="4" fillId="0" borderId="0" xfId="48" applyFont="1" applyAlignment="1">
      <alignment vertical="center"/>
    </xf>
    <xf numFmtId="41" fontId="7" fillId="0" borderId="0" xfId="44" applyFont="1" applyFill="1" applyAlignment="1">
      <alignment vertical="center"/>
    </xf>
    <xf numFmtId="0" fontId="4" fillId="24" borderId="0" xfId="0" applyFont="1" applyFill="1" applyAlignment="1">
      <alignment vertical="center"/>
    </xf>
    <xf numFmtId="0" fontId="8" fillId="24" borderId="0" xfId="0" applyFont="1" applyFill="1" applyAlignment="1">
      <alignment vertical="center"/>
    </xf>
    <xf numFmtId="164" fontId="6" fillId="0" borderId="10" xfId="44" applyNumberFormat="1" applyFont="1" applyBorder="1" applyAlignment="1">
      <alignment horizontal="right"/>
    </xf>
    <xf numFmtId="43" fontId="6" fillId="0" borderId="10" xfId="44" applyNumberFormat="1" applyFont="1" applyFill="1" applyBorder="1" applyAlignment="1">
      <alignment horizontal="right"/>
    </xf>
    <xf numFmtId="43" fontId="6" fillId="0" borderId="10" xfId="44" applyNumberFormat="1" applyFont="1" applyBorder="1" applyAlignment="1">
      <alignment horizontal="right"/>
    </xf>
    <xf numFmtId="43" fontId="7" fillId="0" borderId="0" xfId="43" applyFont="1" applyFill="1" applyAlignment="1">
      <alignment horizontal="right"/>
    </xf>
    <xf numFmtId="43" fontId="7" fillId="0" borderId="0" xfId="43" applyFont="1" applyAlignment="1">
      <alignment/>
    </xf>
    <xf numFmtId="43" fontId="7" fillId="0" borderId="0" xfId="43" applyFont="1" applyAlignment="1">
      <alignment horizontal="right"/>
    </xf>
    <xf numFmtId="164" fontId="6" fillId="0" borderId="0" xfId="44" applyNumberFormat="1" applyFont="1" applyAlignment="1">
      <alignment horizontal="right"/>
    </xf>
    <xf numFmtId="43" fontId="6" fillId="0" borderId="0" xfId="0" applyNumberFormat="1" applyFont="1" applyFill="1" applyAlignment="1">
      <alignment/>
    </xf>
    <xf numFmtId="43" fontId="6" fillId="0" borderId="0" xfId="48" applyNumberFormat="1" applyFont="1" applyAlignment="1">
      <alignment/>
    </xf>
    <xf numFmtId="43" fontId="6" fillId="0" borderId="0" xfId="0" applyNumberFormat="1" applyFont="1" applyAlignment="1">
      <alignment/>
    </xf>
    <xf numFmtId="164" fontId="6" fillId="0" borderId="0" xfId="44" applyNumberFormat="1" applyFont="1" applyFill="1" applyAlignment="1">
      <alignment horizontal="right"/>
    </xf>
    <xf numFmtId="43" fontId="7" fillId="0" borderId="0" xfId="43" applyFont="1" applyFill="1" applyAlignment="1">
      <alignment/>
    </xf>
    <xf numFmtId="43" fontId="7" fillId="0" borderId="10" xfId="48" applyNumberFormat="1" applyFont="1" applyBorder="1" applyAlignment="1">
      <alignment/>
    </xf>
    <xf numFmtId="43" fontId="6" fillId="0" borderId="10" xfId="48" applyNumberFormat="1" applyFont="1" applyBorder="1" applyAlignment="1">
      <alignment/>
    </xf>
    <xf numFmtId="4" fontId="6" fillId="0" borderId="10" xfId="0" applyNumberFormat="1" applyFont="1" applyBorder="1" applyAlignment="1">
      <alignment horizontal="right" wrapText="1"/>
    </xf>
    <xf numFmtId="4" fontId="6" fillId="0" borderId="10" xfId="0" applyNumberFormat="1" applyFont="1" applyFill="1" applyBorder="1" applyAlignment="1">
      <alignment horizontal="right" wrapText="1"/>
    </xf>
    <xf numFmtId="43" fontId="6" fillId="0" borderId="10" xfId="43" applyFont="1" applyBorder="1" applyAlignment="1">
      <alignment horizontal="right" wrapText="1"/>
    </xf>
    <xf numFmtId="43" fontId="6" fillId="0" borderId="10" xfId="43" applyFont="1" applyFill="1" applyBorder="1" applyAlignment="1">
      <alignment horizontal="right" wrapText="1"/>
    </xf>
    <xf numFmtId="43" fontId="6" fillId="0" borderId="10" xfId="43" applyFont="1" applyBorder="1" applyAlignment="1">
      <alignment/>
    </xf>
    <xf numFmtId="43" fontId="6" fillId="0" borderId="0" xfId="43" applyFont="1" applyBorder="1" applyAlignment="1">
      <alignment horizontal="right" wrapText="1"/>
    </xf>
    <xf numFmtId="43" fontId="6" fillId="0" borderId="0" xfId="43" applyFont="1" applyAlignment="1">
      <alignment/>
    </xf>
    <xf numFmtId="43" fontId="6" fillId="0" borderId="10" xfId="43" applyFont="1" applyBorder="1" applyAlignment="1">
      <alignment horizontal="right"/>
    </xf>
    <xf numFmtId="43" fontId="6" fillId="0" borderId="10" xfId="43" applyFont="1" applyFill="1" applyBorder="1" applyAlignment="1">
      <alignment horizontal="right"/>
    </xf>
    <xf numFmtId="164" fontId="6" fillId="0" borderId="10" xfId="44" applyNumberFormat="1" applyFont="1" applyBorder="1" applyAlignment="1">
      <alignment/>
    </xf>
    <xf numFmtId="164" fontId="6" fillId="0" borderId="10" xfId="44" applyNumberFormat="1" applyFont="1" applyFill="1" applyBorder="1" applyAlignment="1">
      <alignment/>
    </xf>
    <xf numFmtId="164" fontId="6" fillId="0" borderId="10" xfId="44" applyNumberFormat="1" applyFont="1" applyFill="1" applyBorder="1" applyAlignment="1">
      <alignment horizontal="right"/>
    </xf>
    <xf numFmtId="164" fontId="7" fillId="0" borderId="0" xfId="44" applyNumberFormat="1" applyFont="1" applyAlignment="1">
      <alignment/>
    </xf>
    <xf numFmtId="164" fontId="7" fillId="0" borderId="0" xfId="44" applyNumberFormat="1" applyFont="1" applyFill="1" applyAlignment="1">
      <alignment/>
    </xf>
    <xf numFmtId="43" fontId="7" fillId="0" borderId="0" xfId="48" applyNumberFormat="1" applyFont="1" applyAlignment="1">
      <alignment/>
    </xf>
    <xf numFmtId="43" fontId="7" fillId="0" borderId="0" xfId="0" applyNumberFormat="1" applyFont="1" applyAlignment="1">
      <alignment/>
    </xf>
    <xf numFmtId="43" fontId="6" fillId="0" borderId="10" xfId="0" applyNumberFormat="1" applyFont="1" applyBorder="1" applyAlignment="1">
      <alignment/>
    </xf>
    <xf numFmtId="43" fontId="7" fillId="0" borderId="11" xfId="43" applyFont="1" applyBorder="1" applyAlignment="1">
      <alignment/>
    </xf>
    <xf numFmtId="43" fontId="7" fillId="0" borderId="11" xfId="43" applyFont="1" applyFill="1" applyBorder="1" applyAlignment="1">
      <alignment horizontal="right"/>
    </xf>
    <xf numFmtId="43" fontId="7" fillId="0" borderId="11" xfId="43" applyFont="1" applyFill="1" applyBorder="1" applyAlignment="1">
      <alignment/>
    </xf>
    <xf numFmtId="0" fontId="6" fillId="0" borderId="0" xfId="0" applyFont="1" applyBorder="1" applyAlignment="1">
      <alignment horizontal="center" vertical="center" wrapText="1"/>
    </xf>
    <xf numFmtId="0" fontId="4" fillId="0" borderId="0" xfId="0" applyFont="1" applyBorder="1" applyAlignment="1">
      <alignment vertical="center"/>
    </xf>
    <xf numFmtId="49" fontId="7" fillId="0" borderId="0" xfId="0" applyNumberFormat="1" applyFont="1" applyBorder="1" applyAlignment="1">
      <alignment vertical="center" wrapText="1"/>
    </xf>
    <xf numFmtId="0" fontId="4" fillId="0" borderId="11" xfId="0" applyFont="1" applyBorder="1" applyAlignment="1">
      <alignment vertical="center"/>
    </xf>
    <xf numFmtId="0" fontId="6" fillId="0" borderId="0" xfId="0" applyFont="1" applyBorder="1" applyAlignment="1">
      <alignment horizontal="center" vertical="center"/>
    </xf>
    <xf numFmtId="0" fontId="8" fillId="0" borderId="0" xfId="0" applyFont="1" applyBorder="1" applyAlignment="1">
      <alignment vertical="center"/>
    </xf>
    <xf numFmtId="43" fontId="6" fillId="0" borderId="12" xfId="43" applyFont="1" applyBorder="1" applyAlignment="1">
      <alignment horizontal="right"/>
    </xf>
    <xf numFmtId="164" fontId="6" fillId="0" borderId="12" xfId="44" applyNumberFormat="1" applyFont="1" applyFill="1" applyBorder="1" applyAlignment="1">
      <alignment horizontal="right"/>
    </xf>
    <xf numFmtId="164" fontId="6" fillId="0" borderId="12" xfId="44" applyNumberFormat="1" applyFont="1" applyBorder="1" applyAlignment="1">
      <alignment horizontal="right"/>
    </xf>
    <xf numFmtId="43" fontId="6" fillId="0" borderId="12" xfId="48" applyNumberFormat="1" applyFont="1" applyFill="1" applyBorder="1" applyAlignment="1">
      <alignment/>
    </xf>
    <xf numFmtId="43" fontId="6" fillId="0" borderId="12" xfId="0" applyNumberFormat="1" applyFont="1" applyFill="1" applyBorder="1" applyAlignment="1">
      <alignment/>
    </xf>
    <xf numFmtId="164" fontId="6" fillId="0" borderId="13" xfId="44" applyNumberFormat="1" applyFont="1" applyBorder="1" applyAlignment="1">
      <alignment horizontal="right"/>
    </xf>
    <xf numFmtId="164" fontId="6" fillId="0" borderId="13" xfId="44" applyNumberFormat="1" applyFont="1" applyFill="1" applyBorder="1" applyAlignment="1">
      <alignment horizontal="right"/>
    </xf>
    <xf numFmtId="43" fontId="6" fillId="0" borderId="13" xfId="48" applyNumberFormat="1" applyFont="1" applyFill="1" applyBorder="1" applyAlignment="1">
      <alignment/>
    </xf>
    <xf numFmtId="43" fontId="6" fillId="0" borderId="13" xfId="0" applyNumberFormat="1" applyFont="1" applyFill="1" applyBorder="1" applyAlignment="1">
      <alignment/>
    </xf>
    <xf numFmtId="164" fontId="6" fillId="0" borderId="13" xfId="0" applyNumberFormat="1" applyFont="1" applyFill="1" applyBorder="1" applyAlignment="1">
      <alignment/>
    </xf>
    <xf numFmtId="43" fontId="6" fillId="0" borderId="13" xfId="48" applyNumberFormat="1" applyFont="1" applyBorder="1" applyAlignment="1">
      <alignment/>
    </xf>
    <xf numFmtId="164" fontId="6" fillId="0" borderId="13" xfId="0" applyNumberFormat="1" applyFont="1" applyBorder="1" applyAlignment="1">
      <alignment/>
    </xf>
    <xf numFmtId="43" fontId="6" fillId="0" borderId="13" xfId="0" applyNumberFormat="1" applyFont="1" applyBorder="1" applyAlignment="1">
      <alignment/>
    </xf>
    <xf numFmtId="43" fontId="6" fillId="0" borderId="10" xfId="0" applyNumberFormat="1" applyFont="1" applyFill="1" applyBorder="1" applyAlignment="1">
      <alignment/>
    </xf>
    <xf numFmtId="43" fontId="6" fillId="0" borderId="0" xfId="43" applyFont="1" applyBorder="1" applyAlignment="1">
      <alignment horizontal="right"/>
    </xf>
    <xf numFmtId="43" fontId="6" fillId="0" borderId="0" xfId="43" applyFont="1" applyFill="1" applyBorder="1" applyAlignment="1">
      <alignment horizontal="right"/>
    </xf>
    <xf numFmtId="43" fontId="6" fillId="0" borderId="0" xfId="43" applyFont="1" applyBorder="1" applyAlignment="1">
      <alignment/>
    </xf>
    <xf numFmtId="164" fontId="6" fillId="0" borderId="0" xfId="44" applyNumberFormat="1" applyFont="1" applyBorder="1" applyAlignment="1">
      <alignment horizontal="right"/>
    </xf>
    <xf numFmtId="43" fontId="6" fillId="0" borderId="0" xfId="44" applyNumberFormat="1" applyFont="1" applyFill="1" applyBorder="1" applyAlignment="1">
      <alignment horizontal="right"/>
    </xf>
    <xf numFmtId="43" fontId="7" fillId="0" borderId="0" xfId="48" applyNumberFormat="1" applyFont="1" applyBorder="1" applyAlignment="1">
      <alignment/>
    </xf>
    <xf numFmtId="43" fontId="6" fillId="0" borderId="0" xfId="44" applyNumberFormat="1" applyFont="1" applyBorder="1" applyAlignment="1">
      <alignment horizontal="right"/>
    </xf>
    <xf numFmtId="43" fontId="6" fillId="0" borderId="0" xfId="48" applyNumberFormat="1" applyFont="1" applyBorder="1" applyAlignment="1">
      <alignment/>
    </xf>
    <xf numFmtId="4" fontId="6" fillId="0" borderId="0" xfId="0" applyNumberFormat="1" applyFont="1" applyBorder="1" applyAlignment="1">
      <alignment horizontal="right" wrapText="1"/>
    </xf>
    <xf numFmtId="4" fontId="6" fillId="0" borderId="0" xfId="0" applyNumberFormat="1" applyFont="1" applyFill="1" applyBorder="1" applyAlignment="1">
      <alignment horizontal="right" wrapText="1"/>
    </xf>
    <xf numFmtId="164" fontId="6" fillId="0" borderId="0" xfId="44" applyNumberFormat="1" applyFont="1" applyBorder="1" applyAlignment="1">
      <alignment/>
    </xf>
    <xf numFmtId="164" fontId="6" fillId="0" borderId="0" xfId="44" applyNumberFormat="1" applyFont="1" applyFill="1" applyBorder="1" applyAlignment="1">
      <alignment/>
    </xf>
    <xf numFmtId="0" fontId="3" fillId="25" borderId="0" xfId="0" applyFont="1" applyFill="1" applyAlignment="1">
      <alignment horizontal="center" vertical="center"/>
    </xf>
    <xf numFmtId="0" fontId="5" fillId="16" borderId="0" xfId="0" applyFont="1" applyFill="1" applyAlignment="1">
      <alignment horizontal="center" vertical="center" wrapText="1"/>
    </xf>
    <xf numFmtId="49" fontId="5" fillId="16"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2"/>
  <sheetViews>
    <sheetView tabSelected="1" zoomScaleSheetLayoutView="100" zoomScalePageLayoutView="0" workbookViewId="0" topLeftCell="A1">
      <pane xSplit="1" ySplit="4" topLeftCell="B97" activePane="bottomRight" state="frozen"/>
      <selection pane="topLeft" activeCell="A1" sqref="A1"/>
      <selection pane="topRight" activeCell="B1" sqref="B1"/>
      <selection pane="bottomLeft" activeCell="A5" sqref="A5"/>
      <selection pane="bottomRight" activeCell="C103" sqref="C103"/>
    </sheetView>
  </sheetViews>
  <sheetFormatPr defaultColWidth="9.140625" defaultRowHeight="12.75"/>
  <cols>
    <col min="1" max="1" width="50.7109375" style="3" customWidth="1"/>
    <col min="2" max="2" width="15.57421875" style="3" customWidth="1"/>
    <col min="3" max="3" width="14.8515625" style="4" customWidth="1"/>
    <col min="4" max="4" width="15.7109375" style="3" customWidth="1"/>
    <col min="5" max="5" width="16.57421875" style="11" customWidth="1"/>
    <col min="6" max="6" width="9.28125" style="11" customWidth="1"/>
    <col min="7" max="7" width="15.421875" style="11" customWidth="1"/>
    <col min="8" max="8" width="9.421875" style="3" customWidth="1"/>
    <col min="9" max="16384" width="9.140625" style="3" customWidth="1"/>
  </cols>
  <sheetData>
    <row r="1" spans="1:8" ht="13.5">
      <c r="A1" s="98" t="s">
        <v>86</v>
      </c>
      <c r="B1" s="98"/>
      <c r="C1" s="98"/>
      <c r="D1" s="98"/>
      <c r="E1" s="98"/>
      <c r="F1" s="98"/>
      <c r="G1" s="98"/>
      <c r="H1" s="98"/>
    </row>
    <row r="2" spans="1:8" ht="13.5">
      <c r="A2" s="98"/>
      <c r="B2" s="98"/>
      <c r="C2" s="98"/>
      <c r="D2" s="98"/>
      <c r="E2" s="98"/>
      <c r="F2" s="98"/>
      <c r="G2" s="98"/>
      <c r="H2" s="98"/>
    </row>
    <row r="3" spans="1:8" s="4" customFormat="1" ht="77.25" customHeight="1">
      <c r="A3" s="101" t="s">
        <v>89</v>
      </c>
      <c r="B3" s="102"/>
      <c r="C3" s="102"/>
      <c r="D3" s="102"/>
      <c r="E3" s="102"/>
      <c r="F3" s="102"/>
      <c r="G3" s="102"/>
      <c r="H3" s="102"/>
    </row>
    <row r="4" spans="1:8" s="4" customFormat="1" ht="13.5">
      <c r="A4" s="102"/>
      <c r="B4" s="102"/>
      <c r="C4" s="102"/>
      <c r="D4" s="102"/>
      <c r="E4" s="102"/>
      <c r="F4" s="102"/>
      <c r="G4" s="102"/>
      <c r="H4" s="102"/>
    </row>
    <row r="5" spans="1:8" ht="28.5">
      <c r="A5" s="100" t="s">
        <v>0</v>
      </c>
      <c r="B5" s="5" t="s">
        <v>1</v>
      </c>
      <c r="C5" s="5" t="s">
        <v>2</v>
      </c>
      <c r="D5" s="5" t="s">
        <v>3</v>
      </c>
      <c r="E5" s="6" t="s">
        <v>83</v>
      </c>
      <c r="F5" s="2" t="s">
        <v>4</v>
      </c>
      <c r="G5" s="6" t="s">
        <v>84</v>
      </c>
      <c r="H5" s="2" t="s">
        <v>4</v>
      </c>
    </row>
    <row r="6" spans="1:8" ht="14.25">
      <c r="A6" s="100"/>
      <c r="B6" s="5" t="s">
        <v>5</v>
      </c>
      <c r="C6" s="5" t="s">
        <v>6</v>
      </c>
      <c r="D6" s="5" t="s">
        <v>7</v>
      </c>
      <c r="E6" s="5" t="s">
        <v>8</v>
      </c>
      <c r="F6" s="5" t="s">
        <v>9</v>
      </c>
      <c r="G6" s="5" t="s">
        <v>10</v>
      </c>
      <c r="H6" s="7" t="s">
        <v>11</v>
      </c>
    </row>
    <row r="7" spans="1:6" ht="14.25">
      <c r="A7" s="8" t="s">
        <v>12</v>
      </c>
      <c r="C7" s="9"/>
      <c r="D7" s="10"/>
      <c r="F7" s="3"/>
    </row>
    <row r="8" spans="1:8" ht="14.25">
      <c r="A8" s="8" t="s">
        <v>13</v>
      </c>
      <c r="B8" s="12"/>
      <c r="C8" s="13"/>
      <c r="D8" s="14"/>
      <c r="E8" s="15"/>
      <c r="F8" s="16"/>
      <c r="G8" s="17"/>
      <c r="H8" s="18"/>
    </row>
    <row r="9" spans="1:8" ht="13.5">
      <c r="A9" s="19" t="s">
        <v>14</v>
      </c>
      <c r="B9" s="36">
        <v>59277100</v>
      </c>
      <c r="C9" s="43">
        <f>D9-B9</f>
        <v>6709929.390000001</v>
      </c>
      <c r="D9" s="36">
        <v>65987029.39</v>
      </c>
      <c r="E9" s="36">
        <v>64752756.78</v>
      </c>
      <c r="F9" s="36">
        <f>E9/D9*100</f>
        <v>98.12952239036987</v>
      </c>
      <c r="G9" s="36">
        <v>55181023.22</v>
      </c>
      <c r="H9" s="36">
        <f>G9/E9*100</f>
        <v>85.21802926086941</v>
      </c>
    </row>
    <row r="10" spans="1:8" ht="13.5">
      <c r="A10" s="19" t="s">
        <v>15</v>
      </c>
      <c r="B10" s="36">
        <v>31155642.32</v>
      </c>
      <c r="C10" s="43">
        <f>D10-B10</f>
        <v>-1333081.3200000003</v>
      </c>
      <c r="D10" s="36">
        <v>29822561</v>
      </c>
      <c r="E10" s="36">
        <v>29833251.29</v>
      </c>
      <c r="F10" s="36">
        <f>E10/D10*100</f>
        <v>100.0358463178263</v>
      </c>
      <c r="G10" s="36">
        <v>24171332.64</v>
      </c>
      <c r="H10" s="36">
        <f>G10/E10*100</f>
        <v>81.02144953976956</v>
      </c>
    </row>
    <row r="11" spans="1:8" s="69" customFormat="1" ht="13.5">
      <c r="A11" s="68" t="s">
        <v>16</v>
      </c>
      <c r="B11" s="63">
        <v>20412222.71</v>
      </c>
      <c r="C11" s="65">
        <f>D11-B11</f>
        <v>-909671.7300000004</v>
      </c>
      <c r="D11" s="63">
        <v>19502550.98</v>
      </c>
      <c r="E11" s="63">
        <v>19549742.73</v>
      </c>
      <c r="F11" s="63">
        <f>E11/D11*100</f>
        <v>100.24197731901019</v>
      </c>
      <c r="G11" s="63">
        <v>18403817.28</v>
      </c>
      <c r="H11" s="63">
        <f>G11/E11*100</f>
        <v>94.13841161069847</v>
      </c>
    </row>
    <row r="12" spans="1:8" s="67" customFormat="1" ht="15" thickBot="1">
      <c r="A12" s="66" t="s">
        <v>17</v>
      </c>
      <c r="B12" s="32">
        <f>SUM(B9:B11)</f>
        <v>110844965.03</v>
      </c>
      <c r="C12" s="32">
        <f>SUM(C9:C11)</f>
        <v>4467176.34</v>
      </c>
      <c r="D12" s="32">
        <f>SUM(D9:D11)</f>
        <v>115312141.37</v>
      </c>
      <c r="E12" s="33">
        <f>SUM(E9:E11)</f>
        <v>114135750.8</v>
      </c>
      <c r="F12" s="44">
        <f>E12/D12*100</f>
        <v>98.97982072310552</v>
      </c>
      <c r="G12" s="34">
        <f>SUM(G9:G11)</f>
        <v>97756173.14</v>
      </c>
      <c r="H12" s="45">
        <f>G12/E12*100</f>
        <v>85.64903849565776</v>
      </c>
    </row>
    <row r="13" spans="1:8" s="67" customFormat="1" ht="15" thickTop="1">
      <c r="A13" s="66"/>
      <c r="B13" s="89"/>
      <c r="C13" s="89"/>
      <c r="D13" s="89"/>
      <c r="E13" s="90"/>
      <c r="F13" s="91"/>
      <c r="G13" s="92"/>
      <c r="H13" s="93"/>
    </row>
    <row r="14" spans="1:8" ht="28.5">
      <c r="A14" s="1" t="s">
        <v>18</v>
      </c>
      <c r="B14" s="5" t="s">
        <v>1</v>
      </c>
      <c r="C14" s="5" t="s">
        <v>2</v>
      </c>
      <c r="D14" s="5" t="s">
        <v>3</v>
      </c>
      <c r="E14" s="6" t="s">
        <v>83</v>
      </c>
      <c r="F14" s="2" t="s">
        <v>4</v>
      </c>
      <c r="G14" s="6" t="s">
        <v>84</v>
      </c>
      <c r="H14" s="2" t="s">
        <v>4</v>
      </c>
    </row>
    <row r="15" spans="1:8" ht="42.75">
      <c r="A15" s="22" t="s">
        <v>19</v>
      </c>
      <c r="B15" s="5" t="s">
        <v>5</v>
      </c>
      <c r="C15" s="5" t="s">
        <v>6</v>
      </c>
      <c r="D15" s="5" t="s">
        <v>7</v>
      </c>
      <c r="E15" s="5" t="s">
        <v>8</v>
      </c>
      <c r="F15" s="5" t="s">
        <v>9</v>
      </c>
      <c r="G15" s="5" t="s">
        <v>10</v>
      </c>
      <c r="H15" s="7" t="s">
        <v>11</v>
      </c>
    </row>
    <row r="16" spans="1:8" ht="27">
      <c r="A16" s="23" t="s">
        <v>20</v>
      </c>
      <c r="B16" s="36">
        <v>4551781.45</v>
      </c>
      <c r="C16" s="35">
        <f>D16-B16</f>
        <v>438963.7400000002</v>
      </c>
      <c r="D16" s="36">
        <v>4990745.19</v>
      </c>
      <c r="E16" s="36">
        <v>5044083.32</v>
      </c>
      <c r="F16" s="36">
        <f>E16/D16*100</f>
        <v>101.06874079860606</v>
      </c>
      <c r="G16" s="36">
        <v>4432827.54</v>
      </c>
      <c r="H16" s="36">
        <f>G16/E16*100</f>
        <v>87.88172714006635</v>
      </c>
    </row>
    <row r="17" spans="1:8" ht="27">
      <c r="A17" s="23" t="s">
        <v>21</v>
      </c>
      <c r="B17" s="36">
        <v>5183860.68</v>
      </c>
      <c r="C17" s="35">
        <f>D17-B17</f>
        <v>96695.70000000019</v>
      </c>
      <c r="D17" s="36">
        <v>5280556.38</v>
      </c>
      <c r="E17" s="36">
        <v>3858170.67</v>
      </c>
      <c r="F17" s="36">
        <f>E17/D17*100</f>
        <v>73.06371511556516</v>
      </c>
      <c r="G17" s="36">
        <v>1655073.73</v>
      </c>
      <c r="H17" s="36">
        <f>G17/E17*100</f>
        <v>42.89788792573035</v>
      </c>
    </row>
    <row r="18" spans="1:8" ht="27">
      <c r="A18" s="23" t="s">
        <v>22</v>
      </c>
      <c r="B18" s="37">
        <v>0</v>
      </c>
      <c r="C18" s="35">
        <f>D18-B18</f>
        <v>0</v>
      </c>
      <c r="D18" s="37">
        <v>0</v>
      </c>
      <c r="E18" s="35">
        <v>0</v>
      </c>
      <c r="F18" s="37">
        <v>0</v>
      </c>
      <c r="G18" s="37">
        <v>0</v>
      </c>
      <c r="H18" s="37">
        <v>0</v>
      </c>
    </row>
    <row r="19" spans="1:8" ht="27">
      <c r="A19" s="23" t="s">
        <v>23</v>
      </c>
      <c r="B19" s="36">
        <v>20000</v>
      </c>
      <c r="C19" s="35">
        <f>D19-B19</f>
        <v>133592.49</v>
      </c>
      <c r="D19" s="36">
        <v>153592.49</v>
      </c>
      <c r="E19" s="36">
        <v>133592.48</v>
      </c>
      <c r="F19" s="36">
        <f>E19/D19*100</f>
        <v>86.97852349421512</v>
      </c>
      <c r="G19" s="36">
        <v>133592.48</v>
      </c>
      <c r="H19" s="36">
        <f>G19/E19*100</f>
        <v>100</v>
      </c>
    </row>
    <row r="20" spans="1:8" ht="27">
      <c r="A20" s="23" t="s">
        <v>24</v>
      </c>
      <c r="B20" s="63">
        <v>1012204.45</v>
      </c>
      <c r="C20" s="64">
        <f>D20-B20</f>
        <v>1520380.82</v>
      </c>
      <c r="D20" s="63">
        <v>2532585.27</v>
      </c>
      <c r="E20" s="63">
        <v>1356674.68</v>
      </c>
      <c r="F20" s="63">
        <f>E20/D20*100</f>
        <v>53.568766117004216</v>
      </c>
      <c r="G20" s="63">
        <v>467008.24</v>
      </c>
      <c r="H20" s="63">
        <f>G20/E20*100</f>
        <v>34.423008469502804</v>
      </c>
    </row>
    <row r="21" spans="1:8" s="71" customFormat="1" ht="15.75" thickBot="1">
      <c r="A21" s="70" t="s">
        <v>25</v>
      </c>
      <c r="B21" s="46">
        <f>SUM(B16:B20)</f>
        <v>10767846.579999998</v>
      </c>
      <c r="C21" s="46">
        <f>SUM(C16:C20)</f>
        <v>2189632.7500000005</v>
      </c>
      <c r="D21" s="46">
        <f>SUM(D16:D20)</f>
        <v>12957479.33</v>
      </c>
      <c r="E21" s="47">
        <f>SUM(E16:E20)</f>
        <v>10392521.15</v>
      </c>
      <c r="F21" s="47">
        <f>E21/D21*100</f>
        <v>80.20480592964219</v>
      </c>
      <c r="G21" s="46">
        <f>SUM(G16:G20)</f>
        <v>6688501.99</v>
      </c>
      <c r="H21" s="45">
        <f>G21/E21*100</f>
        <v>64.3588008478578</v>
      </c>
    </row>
    <row r="22" spans="1:8" s="71" customFormat="1" ht="15.75" thickTop="1">
      <c r="A22" s="70"/>
      <c r="B22" s="94"/>
      <c r="C22" s="94"/>
      <c r="D22" s="94"/>
      <c r="E22" s="95"/>
      <c r="F22" s="95"/>
      <c r="G22" s="94"/>
      <c r="H22" s="93"/>
    </row>
    <row r="23" spans="1:8" ht="28.5">
      <c r="A23" s="1" t="s">
        <v>26</v>
      </c>
      <c r="B23" s="5" t="s">
        <v>1</v>
      </c>
      <c r="C23" s="5" t="s">
        <v>2</v>
      </c>
      <c r="D23" s="5" t="s">
        <v>3</v>
      </c>
      <c r="E23" s="6" t="s">
        <v>83</v>
      </c>
      <c r="F23" s="2" t="s">
        <v>4</v>
      </c>
      <c r="G23" s="6" t="s">
        <v>84</v>
      </c>
      <c r="H23" s="2" t="s">
        <v>4</v>
      </c>
    </row>
    <row r="24" spans="1:8" ht="14.25">
      <c r="A24" s="22" t="s">
        <v>27</v>
      </c>
      <c r="B24" s="5" t="s">
        <v>5</v>
      </c>
      <c r="C24" s="5" t="s">
        <v>6</v>
      </c>
      <c r="D24" s="5" t="s">
        <v>7</v>
      </c>
      <c r="E24" s="5" t="s">
        <v>8</v>
      </c>
      <c r="F24" s="5" t="s">
        <v>9</v>
      </c>
      <c r="G24" s="5" t="s">
        <v>10</v>
      </c>
      <c r="H24" s="7" t="s">
        <v>11</v>
      </c>
    </row>
    <row r="25" spans="1:8" ht="13.5">
      <c r="A25" s="23" t="s">
        <v>28</v>
      </c>
      <c r="B25" s="36">
        <v>7262270.04</v>
      </c>
      <c r="C25" s="35">
        <f>D25-B25</f>
        <v>635356.5</v>
      </c>
      <c r="D25" s="36">
        <v>7897626.54</v>
      </c>
      <c r="E25" s="36">
        <v>7374999.91</v>
      </c>
      <c r="F25" s="36">
        <f aca="true" t="shared" si="0" ref="F25:F31">E25/D25*100</f>
        <v>93.38248488513614</v>
      </c>
      <c r="G25" s="36">
        <v>4090695.81</v>
      </c>
      <c r="H25" s="36">
        <f aca="true" t="shared" si="1" ref="H25:H31">G25/E25*100</f>
        <v>55.46706250739466</v>
      </c>
    </row>
    <row r="26" spans="1:8" ht="13.5">
      <c r="A26" s="23" t="s">
        <v>29</v>
      </c>
      <c r="B26" s="36">
        <v>10492646.8</v>
      </c>
      <c r="C26" s="35">
        <f>D26-B26</f>
        <v>27645.52999999933</v>
      </c>
      <c r="D26" s="36">
        <v>10520292.33</v>
      </c>
      <c r="E26" s="36">
        <v>10390985.08</v>
      </c>
      <c r="F26" s="36">
        <f t="shared" si="0"/>
        <v>98.77087778605484</v>
      </c>
      <c r="G26" s="36">
        <v>7804504.9</v>
      </c>
      <c r="H26" s="36">
        <f t="shared" si="1"/>
        <v>75.10842177053728</v>
      </c>
    </row>
    <row r="27" spans="1:8" ht="13.5">
      <c r="A27" s="23" t="s">
        <v>30</v>
      </c>
      <c r="B27" s="36">
        <v>91600</v>
      </c>
      <c r="C27" s="35">
        <f>D27-B27</f>
        <v>0</v>
      </c>
      <c r="D27" s="36">
        <v>91600</v>
      </c>
      <c r="E27" s="36">
        <v>62414.2</v>
      </c>
      <c r="F27" s="36">
        <f t="shared" si="0"/>
        <v>68.13777292576418</v>
      </c>
      <c r="G27" s="36">
        <v>55553.99</v>
      </c>
      <c r="H27" s="36">
        <f t="shared" si="1"/>
        <v>89.00857497172117</v>
      </c>
    </row>
    <row r="28" spans="1:8" ht="27">
      <c r="A28" s="23" t="s">
        <v>31</v>
      </c>
      <c r="B28" s="36">
        <v>2831340</v>
      </c>
      <c r="C28" s="35">
        <f>D28-B28</f>
        <v>1367805.04</v>
      </c>
      <c r="D28" s="36">
        <v>4199145.04</v>
      </c>
      <c r="E28" s="36">
        <v>4071707.6</v>
      </c>
      <c r="F28" s="36">
        <f t="shared" si="0"/>
        <v>96.9651574597671</v>
      </c>
      <c r="G28" s="36">
        <v>3616982.6</v>
      </c>
      <c r="H28" s="36">
        <f t="shared" si="1"/>
        <v>88.83208116417791</v>
      </c>
    </row>
    <row r="29" spans="1:8" ht="13.5">
      <c r="A29" s="23" t="s">
        <v>32</v>
      </c>
      <c r="B29" s="36">
        <v>1510649.6</v>
      </c>
      <c r="C29" s="35">
        <f>D29-B29</f>
        <v>1305939.3900000001</v>
      </c>
      <c r="D29" s="36">
        <v>2816588.99</v>
      </c>
      <c r="E29" s="36">
        <v>2212981.23</v>
      </c>
      <c r="F29" s="36">
        <f t="shared" si="0"/>
        <v>78.56954769960952</v>
      </c>
      <c r="G29" s="36">
        <v>1856092.09</v>
      </c>
      <c r="H29" s="36">
        <f t="shared" si="1"/>
        <v>83.872925121918</v>
      </c>
    </row>
    <row r="30" spans="1:8" s="25" customFormat="1" ht="15.75" thickBot="1">
      <c r="A30" s="24" t="s">
        <v>33</v>
      </c>
      <c r="B30" s="48">
        <f>SUM(B25:B29)</f>
        <v>22188506.44</v>
      </c>
      <c r="C30" s="48">
        <f>SUM(C25:C29)</f>
        <v>3336746.4599999995</v>
      </c>
      <c r="D30" s="48">
        <f>SUM(D25:D29)</f>
        <v>25525252.9</v>
      </c>
      <c r="E30" s="49">
        <f>SUM(E25:E29)</f>
        <v>24113088.020000003</v>
      </c>
      <c r="F30" s="50">
        <f t="shared" si="0"/>
        <v>94.46757732222119</v>
      </c>
      <c r="G30" s="48">
        <f>SUM(G25:G29)</f>
        <v>17423829.39</v>
      </c>
      <c r="H30" s="50">
        <f t="shared" si="1"/>
        <v>72.2588055729247</v>
      </c>
    </row>
    <row r="31" spans="1:8" ht="29.25" thickTop="1">
      <c r="A31" s="20" t="s">
        <v>34</v>
      </c>
      <c r="B31" s="51">
        <f>B30+B21+B12</f>
        <v>143801318.05</v>
      </c>
      <c r="C31" s="51">
        <v>-11677852.54</v>
      </c>
      <c r="D31" s="51">
        <f>D30+D21+D12</f>
        <v>153794873.6</v>
      </c>
      <c r="E31" s="51">
        <f>E30+E21+E12</f>
        <v>148641359.97</v>
      </c>
      <c r="F31" s="52">
        <f t="shared" si="0"/>
        <v>96.6490992128882</v>
      </c>
      <c r="G31" s="51">
        <f>G30+G21+G12</f>
        <v>121868504.52000001</v>
      </c>
      <c r="H31" s="52">
        <f t="shared" si="1"/>
        <v>81.988286802944</v>
      </c>
    </row>
    <row r="32" spans="1:8" ht="14.25">
      <c r="A32" s="20"/>
      <c r="B32" s="51"/>
      <c r="C32" s="51"/>
      <c r="D32" s="51"/>
      <c r="E32" s="51"/>
      <c r="F32" s="52"/>
      <c r="G32" s="51"/>
      <c r="H32" s="52"/>
    </row>
    <row r="33" spans="1:8" ht="28.5">
      <c r="A33" s="1" t="s">
        <v>35</v>
      </c>
      <c r="B33" s="5" t="s">
        <v>1</v>
      </c>
      <c r="C33" s="5" t="s">
        <v>2</v>
      </c>
      <c r="D33" s="5" t="s">
        <v>3</v>
      </c>
      <c r="E33" s="6" t="s">
        <v>83</v>
      </c>
      <c r="F33" s="2" t="s">
        <v>4</v>
      </c>
      <c r="G33" s="6" t="s">
        <v>84</v>
      </c>
      <c r="H33" s="2" t="s">
        <v>4</v>
      </c>
    </row>
    <row r="34" spans="1:8" ht="42.75">
      <c r="A34" s="22" t="s">
        <v>36</v>
      </c>
      <c r="B34" s="5" t="s">
        <v>5</v>
      </c>
      <c r="C34" s="5" t="s">
        <v>6</v>
      </c>
      <c r="D34" s="5" t="s">
        <v>7</v>
      </c>
      <c r="E34" s="5" t="s">
        <v>8</v>
      </c>
      <c r="F34" s="5" t="s">
        <v>9</v>
      </c>
      <c r="G34" s="5" t="s">
        <v>10</v>
      </c>
      <c r="H34" s="7" t="s">
        <v>11</v>
      </c>
    </row>
    <row r="35" spans="1:8" ht="13.5">
      <c r="A35" s="23" t="s">
        <v>37</v>
      </c>
      <c r="B35" s="36">
        <v>13688206</v>
      </c>
      <c r="C35" s="35">
        <f>D35-B35</f>
        <v>-5902854.19</v>
      </c>
      <c r="D35" s="36">
        <v>7785351.81</v>
      </c>
      <c r="E35" s="36">
        <v>3882278.13</v>
      </c>
      <c r="F35" s="36">
        <f aca="true" t="shared" si="2" ref="F35:F41">E35/D35*100</f>
        <v>49.86644437844615</v>
      </c>
      <c r="G35" s="36">
        <v>3882278.13</v>
      </c>
      <c r="H35" s="36">
        <f aca="true" t="shared" si="3" ref="H35:H41">G35/E35*100</f>
        <v>100</v>
      </c>
    </row>
    <row r="36" spans="1:8" ht="13.5">
      <c r="A36" s="23" t="s">
        <v>38</v>
      </c>
      <c r="B36" s="36">
        <v>2800000</v>
      </c>
      <c r="C36" s="35">
        <v>535120.59</v>
      </c>
      <c r="D36" s="36">
        <v>3335120.59</v>
      </c>
      <c r="E36" s="36">
        <v>360582.64</v>
      </c>
      <c r="F36" s="36">
        <f t="shared" si="2"/>
        <v>10.81168222465983</v>
      </c>
      <c r="G36" s="36">
        <v>35468.18</v>
      </c>
      <c r="H36" s="36">
        <v>0</v>
      </c>
    </row>
    <row r="37" spans="1:8" ht="13.5">
      <c r="A37" s="23" t="s">
        <v>39</v>
      </c>
      <c r="B37" s="36">
        <v>29531610.32</v>
      </c>
      <c r="C37" s="35">
        <f>D37-B37</f>
        <v>-453808.7400000021</v>
      </c>
      <c r="D37" s="36">
        <v>29077801.58</v>
      </c>
      <c r="E37" s="36">
        <v>10481865.79</v>
      </c>
      <c r="F37" s="36">
        <f t="shared" si="2"/>
        <v>36.04765567012305</v>
      </c>
      <c r="G37" s="36">
        <v>7133647.96</v>
      </c>
      <c r="H37" s="36">
        <f t="shared" si="3"/>
        <v>68.05704349702421</v>
      </c>
    </row>
    <row r="38" spans="1:8" ht="27">
      <c r="A38" s="23" t="s">
        <v>40</v>
      </c>
      <c r="B38" s="36">
        <v>60500</v>
      </c>
      <c r="C38" s="35">
        <f>D38-B38</f>
        <v>410625.85</v>
      </c>
      <c r="D38" s="36">
        <v>471125.85</v>
      </c>
      <c r="E38" s="36">
        <v>404797.7</v>
      </c>
      <c r="F38" s="36">
        <f t="shared" si="2"/>
        <v>85.92135201241877</v>
      </c>
      <c r="G38" s="36">
        <v>23206.43</v>
      </c>
      <c r="H38" s="36">
        <f t="shared" si="3"/>
        <v>5.732846308168252</v>
      </c>
    </row>
    <row r="39" spans="1:8" ht="27">
      <c r="A39" s="23" t="s">
        <v>41</v>
      </c>
      <c r="B39" s="36">
        <v>4164854</v>
      </c>
      <c r="C39" s="35">
        <f>D39-B39</f>
        <v>134414.83999999985</v>
      </c>
      <c r="D39" s="36">
        <v>4299268.84</v>
      </c>
      <c r="E39" s="36">
        <v>3224174.23</v>
      </c>
      <c r="F39" s="36">
        <f t="shared" si="2"/>
        <v>74.99354774008503</v>
      </c>
      <c r="G39" s="36">
        <v>3178874.74</v>
      </c>
      <c r="H39" s="36">
        <f t="shared" si="3"/>
        <v>98.59500489835501</v>
      </c>
    </row>
    <row r="40" spans="1:8" ht="13.5">
      <c r="A40" s="23" t="s">
        <v>42</v>
      </c>
      <c r="B40" s="36"/>
      <c r="C40" s="35"/>
      <c r="D40" s="36"/>
      <c r="E40" s="36">
        <v>0</v>
      </c>
      <c r="F40" s="36"/>
      <c r="G40" s="36">
        <v>0</v>
      </c>
      <c r="H40" s="36">
        <v>0</v>
      </c>
    </row>
    <row r="41" spans="1:8" s="25" customFormat="1" ht="15.75" thickBot="1">
      <c r="A41" s="24" t="s">
        <v>43</v>
      </c>
      <c r="B41" s="53">
        <f>SUM(B35:B40)</f>
        <v>50245170.32</v>
      </c>
      <c r="C41" s="53">
        <f>SUM(C35:C40)</f>
        <v>-5276501.650000003</v>
      </c>
      <c r="D41" s="53">
        <f>SUM(D35:D40)</f>
        <v>44968668.67</v>
      </c>
      <c r="E41" s="54">
        <f>SUM(E35:E40)</f>
        <v>18353698.49</v>
      </c>
      <c r="F41" s="50">
        <f t="shared" si="2"/>
        <v>40.81441375257863</v>
      </c>
      <c r="G41" s="53">
        <f>SUM(G35:G40)</f>
        <v>14253475.44</v>
      </c>
      <c r="H41" s="50">
        <f t="shared" si="3"/>
        <v>77.65996291028752</v>
      </c>
    </row>
    <row r="42" spans="1:8" s="25" customFormat="1" ht="15.75" thickTop="1">
      <c r="A42" s="24"/>
      <c r="B42" s="86"/>
      <c r="C42" s="86"/>
      <c r="D42" s="86"/>
      <c r="E42" s="87"/>
      <c r="F42" s="88"/>
      <c r="G42" s="86"/>
      <c r="H42" s="88"/>
    </row>
    <row r="43" spans="1:8" ht="28.5">
      <c r="A43" s="1" t="s">
        <v>44</v>
      </c>
      <c r="B43" s="5" t="s">
        <v>1</v>
      </c>
      <c r="C43" s="5" t="s">
        <v>2</v>
      </c>
      <c r="D43" s="5" t="s">
        <v>3</v>
      </c>
      <c r="E43" s="6" t="s">
        <v>83</v>
      </c>
      <c r="F43" s="2" t="s">
        <v>4</v>
      </c>
      <c r="G43" s="6" t="s">
        <v>84</v>
      </c>
      <c r="H43" s="2" t="s">
        <v>4</v>
      </c>
    </row>
    <row r="44" spans="1:8" ht="14.25">
      <c r="A44" s="22" t="s">
        <v>45</v>
      </c>
      <c r="B44" s="5" t="s">
        <v>5</v>
      </c>
      <c r="C44" s="5" t="s">
        <v>6</v>
      </c>
      <c r="D44" s="5" t="s">
        <v>7</v>
      </c>
      <c r="E44" s="5" t="s">
        <v>8</v>
      </c>
      <c r="F44" s="5" t="s">
        <v>9</v>
      </c>
      <c r="G44" s="5" t="s">
        <v>10</v>
      </c>
      <c r="H44" s="7" t="s">
        <v>11</v>
      </c>
    </row>
    <row r="45" spans="1:8" ht="13.5">
      <c r="A45" s="23" t="s">
        <v>46</v>
      </c>
      <c r="B45" s="36">
        <v>30000000</v>
      </c>
      <c r="C45" s="43">
        <f>D45-B45</f>
        <v>0</v>
      </c>
      <c r="D45" s="36">
        <v>30000000</v>
      </c>
      <c r="E45" s="43">
        <v>0</v>
      </c>
      <c r="F45" s="36">
        <f>E45/D45*100</f>
        <v>0</v>
      </c>
      <c r="G45" s="36">
        <v>0</v>
      </c>
      <c r="H45" s="36">
        <v>0</v>
      </c>
    </row>
    <row r="46" spans="1:8" ht="13.5">
      <c r="A46" s="23" t="s">
        <v>47</v>
      </c>
      <c r="B46" s="36">
        <v>300000</v>
      </c>
      <c r="C46" s="43"/>
      <c r="D46" s="36">
        <v>300000</v>
      </c>
      <c r="E46" s="43">
        <v>0</v>
      </c>
      <c r="F46" s="36">
        <f>E46/D46*100</f>
        <v>0</v>
      </c>
      <c r="G46" s="36">
        <v>0</v>
      </c>
      <c r="H46" s="36">
        <v>0</v>
      </c>
    </row>
    <row r="47" spans="1:8" ht="13.5">
      <c r="A47" s="23" t="s">
        <v>48</v>
      </c>
      <c r="B47" s="36">
        <v>4000000</v>
      </c>
      <c r="C47" s="43">
        <f>D47-B47</f>
        <v>173328.4500000002</v>
      </c>
      <c r="D47" s="36">
        <v>4173328.45</v>
      </c>
      <c r="E47" s="36">
        <v>300000</v>
      </c>
      <c r="F47" s="36">
        <f>E47/D47*100</f>
        <v>7.188506814027542</v>
      </c>
      <c r="G47" s="36">
        <v>0</v>
      </c>
      <c r="H47" s="36">
        <v>0</v>
      </c>
    </row>
    <row r="48" spans="1:8" ht="27.75" customHeight="1">
      <c r="A48" s="23" t="s">
        <v>49</v>
      </c>
      <c r="B48" s="36">
        <v>0</v>
      </c>
      <c r="C48" s="43">
        <f>D48-B48</f>
        <v>0</v>
      </c>
      <c r="D48" s="36">
        <v>0</v>
      </c>
      <c r="E48" s="36">
        <v>0</v>
      </c>
      <c r="F48" s="36">
        <v>0</v>
      </c>
      <c r="G48" s="36">
        <v>0</v>
      </c>
      <c r="H48" s="36">
        <v>0</v>
      </c>
    </row>
    <row r="49" spans="1:8" s="25" customFormat="1" ht="14.25" customHeight="1" thickBot="1">
      <c r="A49" s="24" t="s">
        <v>50</v>
      </c>
      <c r="B49" s="55">
        <f>SUM(B45:B48)</f>
        <v>34300000</v>
      </c>
      <c r="C49" s="56">
        <f>SUM(C45:C48)</f>
        <v>173328.4500000002</v>
      </c>
      <c r="D49" s="55">
        <f>SUM(D45:D48)</f>
        <v>34473328.45</v>
      </c>
      <c r="E49" s="55">
        <f>SUM(E45:E48)</f>
        <v>300000</v>
      </c>
      <c r="F49" s="45">
        <f>E49/D49*100</f>
        <v>0.8702379882903357</v>
      </c>
      <c r="G49" s="55">
        <f>SUM(G45:G48)</f>
        <v>0</v>
      </c>
      <c r="H49" s="55">
        <v>0</v>
      </c>
    </row>
    <row r="50" spans="1:8" s="25" customFormat="1" ht="14.25" customHeight="1" thickTop="1">
      <c r="A50" s="24"/>
      <c r="B50" s="96"/>
      <c r="C50" s="97"/>
      <c r="D50" s="96"/>
      <c r="E50" s="96"/>
      <c r="F50" s="93"/>
      <c r="G50" s="96"/>
      <c r="H50" s="96"/>
    </row>
    <row r="51" spans="1:8" s="25" customFormat="1" ht="28.5">
      <c r="A51" s="1" t="s">
        <v>51</v>
      </c>
      <c r="B51" s="5" t="s">
        <v>1</v>
      </c>
      <c r="C51" s="5" t="s">
        <v>2</v>
      </c>
      <c r="D51" s="5" t="s">
        <v>3</v>
      </c>
      <c r="E51" s="6" t="s">
        <v>83</v>
      </c>
      <c r="F51" s="2" t="s">
        <v>4</v>
      </c>
      <c r="G51" s="6" t="s">
        <v>84</v>
      </c>
      <c r="H51" s="2" t="s">
        <v>4</v>
      </c>
    </row>
    <row r="52" spans="1:8" ht="14.25">
      <c r="A52" s="22"/>
      <c r="B52" s="5" t="s">
        <v>5</v>
      </c>
      <c r="C52" s="5" t="s">
        <v>6</v>
      </c>
      <c r="D52" s="5" t="s">
        <v>7</v>
      </c>
      <c r="E52" s="5" t="s">
        <v>8</v>
      </c>
      <c r="F52" s="5" t="s">
        <v>9</v>
      </c>
      <c r="G52" s="5" t="s">
        <v>10</v>
      </c>
      <c r="H52" s="7" t="s">
        <v>11</v>
      </c>
    </row>
    <row r="53" spans="1:8" ht="14.25">
      <c r="A53" s="22" t="s">
        <v>52</v>
      </c>
      <c r="B53" s="36">
        <v>44205000</v>
      </c>
      <c r="C53" s="35">
        <f>D53-B53</f>
        <v>12582600</v>
      </c>
      <c r="D53" s="38">
        <v>56787600</v>
      </c>
      <c r="E53" s="39">
        <v>21098615.59</v>
      </c>
      <c r="F53" s="40">
        <f>E53/D53*100</f>
        <v>37.15356097105706</v>
      </c>
      <c r="G53" s="41">
        <v>20417451.31</v>
      </c>
      <c r="H53" s="40">
        <f>G53/E53*100</f>
        <v>96.77152144369676</v>
      </c>
    </row>
    <row r="54" spans="1:8" ht="28.5">
      <c r="A54" s="22" t="s">
        <v>87</v>
      </c>
      <c r="B54" s="36"/>
      <c r="C54" s="35"/>
      <c r="D54" s="36">
        <v>6770780.75</v>
      </c>
      <c r="E54" s="39"/>
      <c r="F54" s="40"/>
      <c r="G54" s="41"/>
      <c r="H54" s="40"/>
    </row>
    <row r="55" spans="1:8" ht="28.5">
      <c r="A55" s="22" t="s">
        <v>88</v>
      </c>
      <c r="B55" s="36"/>
      <c r="C55" s="35"/>
      <c r="D55" s="36">
        <v>7903227.69</v>
      </c>
      <c r="E55" s="39"/>
      <c r="F55" s="40"/>
      <c r="G55" s="41"/>
      <c r="H55" s="40"/>
    </row>
    <row r="56" spans="1:8" s="4" customFormat="1" ht="28.5">
      <c r="A56" s="26" t="s">
        <v>53</v>
      </c>
      <c r="B56" s="42">
        <v>12138123</v>
      </c>
      <c r="C56" s="42">
        <v>0</v>
      </c>
      <c r="D56" s="42">
        <v>18695185.5</v>
      </c>
      <c r="E56" s="42">
        <v>0</v>
      </c>
      <c r="F56" s="42">
        <v>0</v>
      </c>
      <c r="G56" s="42">
        <v>0</v>
      </c>
      <c r="H56" s="42">
        <v>0</v>
      </c>
    </row>
    <row r="57" spans="1:8" ht="15" thickBot="1">
      <c r="A57" s="24" t="s">
        <v>54</v>
      </c>
      <c r="B57" s="32">
        <f>B53+B49+B30+B41+B21+B12+B56+B54+B55</f>
        <v>284689611.37</v>
      </c>
      <c r="C57" s="57">
        <f>C53+C49+C41+C30+C21+C12</f>
        <v>17472982.349999994</v>
      </c>
      <c r="D57" s="32">
        <f>D56+D53+D49+D41+D31+D54+D55</f>
        <v>323393664.66</v>
      </c>
      <c r="E57" s="57">
        <f>E12+E21+E30+E41+E49+E53</f>
        <v>188393674.05</v>
      </c>
      <c r="F57" s="45">
        <f>E57/D57*100</f>
        <v>58.255214816303756</v>
      </c>
      <c r="G57" s="32">
        <f>G56+G53+G49+G41+G31</f>
        <v>156539431.27</v>
      </c>
      <c r="H57" s="45">
        <f>G57/E57*100</f>
        <v>83.09166008857292</v>
      </c>
    </row>
    <row r="58" spans="1:8" ht="43.5" thickTop="1">
      <c r="A58" s="99" t="s">
        <v>55</v>
      </c>
      <c r="B58" s="5" t="s">
        <v>1</v>
      </c>
      <c r="C58" s="5" t="s">
        <v>2</v>
      </c>
      <c r="D58" s="5" t="s">
        <v>3</v>
      </c>
      <c r="E58" s="6" t="s">
        <v>85</v>
      </c>
      <c r="F58" s="2" t="s">
        <v>4</v>
      </c>
      <c r="G58" s="6" t="s">
        <v>80</v>
      </c>
      <c r="H58" s="2" t="s">
        <v>4</v>
      </c>
    </row>
    <row r="59" spans="1:8" ht="14.25">
      <c r="A59" s="99"/>
      <c r="B59" s="5" t="s">
        <v>5</v>
      </c>
      <c r="C59" s="5" t="s">
        <v>6</v>
      </c>
      <c r="D59" s="5" t="s">
        <v>7</v>
      </c>
      <c r="E59" s="5" t="s">
        <v>8</v>
      </c>
      <c r="F59" s="5" t="s">
        <v>9</v>
      </c>
      <c r="G59" s="5" t="s">
        <v>10</v>
      </c>
      <c r="H59" s="7" t="s">
        <v>11</v>
      </c>
    </row>
    <row r="60" spans="1:6" ht="26.25" customHeight="1">
      <c r="A60" s="1" t="s">
        <v>56</v>
      </c>
      <c r="B60" s="12"/>
      <c r="C60" s="13"/>
      <c r="D60" s="12"/>
      <c r="E60" s="27"/>
      <c r="F60" s="28"/>
    </row>
    <row r="61" spans="1:6" ht="18" customHeight="1">
      <c r="A61" s="1" t="s">
        <v>57</v>
      </c>
      <c r="B61" s="18"/>
      <c r="C61" s="29"/>
      <c r="D61" s="21"/>
      <c r="E61" s="27"/>
      <c r="F61" s="28"/>
    </row>
    <row r="62" spans="1:8" ht="21" customHeight="1">
      <c r="A62" s="18" t="s">
        <v>58</v>
      </c>
      <c r="B62" s="36">
        <v>33905232.84</v>
      </c>
      <c r="C62" s="35">
        <f aca="true" t="shared" si="4" ref="C62:C73">D62-B62</f>
        <v>12762444.149999999</v>
      </c>
      <c r="D62" s="36">
        <v>46667676.99</v>
      </c>
      <c r="E62" s="36">
        <v>30542961.92</v>
      </c>
      <c r="F62" s="43">
        <f>E62/D62*100</f>
        <v>65.44778718371771</v>
      </c>
      <c r="G62" s="36">
        <v>27441630.9</v>
      </c>
      <c r="H62" s="43">
        <f aca="true" t="shared" si="5" ref="H62:H74">G62/E62*100</f>
        <v>89.84600436551243</v>
      </c>
    </row>
    <row r="63" spans="1:8" ht="15" customHeight="1">
      <c r="A63" s="18" t="s">
        <v>59</v>
      </c>
      <c r="B63" s="36">
        <v>1097891.61</v>
      </c>
      <c r="C63" s="35">
        <f t="shared" si="4"/>
        <v>-197465.68000000005</v>
      </c>
      <c r="D63" s="36">
        <v>900425.93</v>
      </c>
      <c r="E63" s="36">
        <v>781694.66</v>
      </c>
      <c r="F63" s="43">
        <f aca="true" t="shared" si="6" ref="F63:F74">E63/D63*100</f>
        <v>86.8138770725983</v>
      </c>
      <c r="G63" s="36">
        <v>714093.49</v>
      </c>
      <c r="H63" s="43">
        <f t="shared" si="5"/>
        <v>91.35197239290338</v>
      </c>
    </row>
    <row r="64" spans="1:8" ht="15" customHeight="1">
      <c r="A64" s="23" t="s">
        <v>60</v>
      </c>
      <c r="B64" s="36">
        <v>8353138.69</v>
      </c>
      <c r="C64" s="35">
        <f t="shared" si="4"/>
        <v>422688.1599999992</v>
      </c>
      <c r="D64" s="36">
        <v>8775826.85</v>
      </c>
      <c r="E64" s="36">
        <v>8007667.73</v>
      </c>
      <c r="F64" s="43">
        <f t="shared" si="6"/>
        <v>91.24687470332212</v>
      </c>
      <c r="G64" s="36">
        <v>7538888.31</v>
      </c>
      <c r="H64" s="43">
        <f t="shared" si="5"/>
        <v>94.1458682377172</v>
      </c>
    </row>
    <row r="65" spans="1:8" ht="15" customHeight="1">
      <c r="A65" s="23" t="s">
        <v>61</v>
      </c>
      <c r="B65" s="36">
        <v>11845702.77</v>
      </c>
      <c r="C65" s="35">
        <f t="shared" si="4"/>
        <v>725433.5899999999</v>
      </c>
      <c r="D65" s="36">
        <v>12571136.36</v>
      </c>
      <c r="E65" s="36">
        <v>12453342.17</v>
      </c>
      <c r="F65" s="43">
        <f>E65/D65*100</f>
        <v>99.0629789811619</v>
      </c>
      <c r="G65" s="36">
        <v>10602130.74</v>
      </c>
      <c r="H65" s="43">
        <f t="shared" si="5"/>
        <v>85.13482240567072</v>
      </c>
    </row>
    <row r="66" spans="1:8" ht="15" customHeight="1">
      <c r="A66" s="23" t="s">
        <v>62</v>
      </c>
      <c r="B66" s="36">
        <v>9845627.86</v>
      </c>
      <c r="C66" s="35">
        <f t="shared" si="4"/>
        <v>639283.0099999998</v>
      </c>
      <c r="D66" s="36">
        <v>10484910.87</v>
      </c>
      <c r="E66" s="36">
        <v>10205598.63</v>
      </c>
      <c r="F66" s="43">
        <f t="shared" si="6"/>
        <v>97.33605518002845</v>
      </c>
      <c r="G66" s="36">
        <v>8454859.06</v>
      </c>
      <c r="H66" s="43">
        <f t="shared" si="5"/>
        <v>82.84530252979388</v>
      </c>
    </row>
    <row r="67" spans="1:8" ht="15" customHeight="1">
      <c r="A67" s="23" t="s">
        <v>63</v>
      </c>
      <c r="B67" s="36">
        <v>1561491.96</v>
      </c>
      <c r="C67" s="35">
        <f t="shared" si="4"/>
        <v>-221717.24</v>
      </c>
      <c r="D67" s="36">
        <v>1339774.72</v>
      </c>
      <c r="E67" s="36">
        <v>1287466.54</v>
      </c>
      <c r="F67" s="43">
        <f t="shared" si="6"/>
        <v>96.09574809711293</v>
      </c>
      <c r="G67" s="36">
        <v>1066225.1</v>
      </c>
      <c r="H67" s="43">
        <f t="shared" si="5"/>
        <v>82.81575224471464</v>
      </c>
    </row>
    <row r="68" spans="1:8" ht="15" customHeight="1">
      <c r="A68" s="23" t="s">
        <v>64</v>
      </c>
      <c r="B68" s="36">
        <v>408120.32</v>
      </c>
      <c r="C68" s="35">
        <f t="shared" si="4"/>
        <v>-7974.479999999981</v>
      </c>
      <c r="D68" s="36">
        <v>400145.84</v>
      </c>
      <c r="E68" s="36">
        <v>373290.14</v>
      </c>
      <c r="F68" s="43">
        <f t="shared" si="6"/>
        <v>93.28852200487702</v>
      </c>
      <c r="G68" s="36">
        <v>351969.98</v>
      </c>
      <c r="H68" s="43">
        <f t="shared" si="5"/>
        <v>94.28858206648586</v>
      </c>
    </row>
    <row r="69" spans="1:8" ht="15" customHeight="1">
      <c r="A69" s="23" t="s">
        <v>65</v>
      </c>
      <c r="B69" s="36">
        <v>9723330.15</v>
      </c>
      <c r="C69" s="35">
        <f t="shared" si="4"/>
        <v>619446.4800000004</v>
      </c>
      <c r="D69" s="36">
        <v>10342776.63</v>
      </c>
      <c r="E69" s="36">
        <v>9879649.38</v>
      </c>
      <c r="F69" s="43">
        <f t="shared" si="6"/>
        <v>95.52221548847275</v>
      </c>
      <c r="G69" s="36">
        <v>8101099.49</v>
      </c>
      <c r="H69" s="43">
        <f t="shared" si="5"/>
        <v>81.99784403684981</v>
      </c>
    </row>
    <row r="70" spans="1:8" ht="15" customHeight="1">
      <c r="A70" s="23" t="s">
        <v>66</v>
      </c>
      <c r="B70" s="36">
        <v>36522560.18</v>
      </c>
      <c r="C70" s="35">
        <f t="shared" si="4"/>
        <v>-440386.0899999961</v>
      </c>
      <c r="D70" s="36">
        <v>36082174.09</v>
      </c>
      <c r="E70" s="36">
        <v>35200553.77</v>
      </c>
      <c r="F70" s="43">
        <f t="shared" si="6"/>
        <v>97.55663193187593</v>
      </c>
      <c r="G70" s="36">
        <v>30034221.07</v>
      </c>
      <c r="H70" s="43">
        <f t="shared" si="5"/>
        <v>85.32314936362434</v>
      </c>
    </row>
    <row r="71" spans="1:8" ht="15" customHeight="1">
      <c r="A71" s="23" t="s">
        <v>67</v>
      </c>
      <c r="B71" s="36">
        <v>20743280.27</v>
      </c>
      <c r="C71" s="35">
        <f t="shared" si="4"/>
        <v>3168669.0599999987</v>
      </c>
      <c r="D71" s="36">
        <v>23911949.33</v>
      </c>
      <c r="E71" s="36">
        <v>21455201.57</v>
      </c>
      <c r="F71" s="43">
        <f t="shared" si="6"/>
        <v>89.72585745270982</v>
      </c>
      <c r="G71" s="36">
        <v>20151926.5</v>
      </c>
      <c r="H71" s="43">
        <f t="shared" si="5"/>
        <v>93.92559857455582</v>
      </c>
    </row>
    <row r="72" spans="1:8" ht="15" customHeight="1">
      <c r="A72" s="23" t="s">
        <v>68</v>
      </c>
      <c r="B72" s="36">
        <v>1658047.38</v>
      </c>
      <c r="C72" s="35">
        <f t="shared" si="4"/>
        <v>-115470.87999999989</v>
      </c>
      <c r="D72" s="36">
        <v>1542576.5</v>
      </c>
      <c r="E72" s="36">
        <v>1511010.09</v>
      </c>
      <c r="F72" s="43">
        <f t="shared" si="6"/>
        <v>97.95365675543482</v>
      </c>
      <c r="G72" s="36">
        <v>1433835.95</v>
      </c>
      <c r="H72" s="43">
        <f t="shared" si="5"/>
        <v>94.89254634957467</v>
      </c>
    </row>
    <row r="73" spans="1:8" ht="15" customHeight="1">
      <c r="A73" s="23" t="s">
        <v>69</v>
      </c>
      <c r="B73" s="63">
        <v>104098.02</v>
      </c>
      <c r="C73" s="64">
        <f t="shared" si="4"/>
        <v>-70285.56</v>
      </c>
      <c r="D73" s="63">
        <v>33812.46</v>
      </c>
      <c r="E73" s="63">
        <v>1832.91</v>
      </c>
      <c r="F73" s="65">
        <f t="shared" si="6"/>
        <v>5.420812327763198</v>
      </c>
      <c r="G73" s="63">
        <v>1832.91</v>
      </c>
      <c r="H73" s="65">
        <f t="shared" si="5"/>
        <v>100</v>
      </c>
    </row>
    <row r="74" spans="1:8" s="25" customFormat="1" ht="14.25" customHeight="1">
      <c r="A74" s="20" t="s">
        <v>70</v>
      </c>
      <c r="B74" s="72">
        <f>SUM(B62:B73)</f>
        <v>135768522.05</v>
      </c>
      <c r="C74" s="73">
        <f>SUM(C62:C73)</f>
        <v>17284664.520000003</v>
      </c>
      <c r="D74" s="74">
        <f>SUM(D62:D73)</f>
        <v>153053186.57000002</v>
      </c>
      <c r="E74" s="73">
        <f>SUM(E62:E73)</f>
        <v>131700269.50999999</v>
      </c>
      <c r="F74" s="75">
        <f t="shared" si="6"/>
        <v>86.04869487625197</v>
      </c>
      <c r="G74" s="74">
        <f>SUM(G62:G73)</f>
        <v>115892713.5</v>
      </c>
      <c r="H74" s="76">
        <f t="shared" si="5"/>
        <v>87.99732447867183</v>
      </c>
    </row>
    <row r="75" spans="1:8" s="25" customFormat="1" ht="14.25" customHeight="1" thickBot="1">
      <c r="A75" s="20"/>
      <c r="B75" s="77"/>
      <c r="C75" s="78"/>
      <c r="D75" s="77"/>
      <c r="E75" s="77"/>
      <c r="F75" s="79"/>
      <c r="G75" s="77"/>
      <c r="H75" s="80"/>
    </row>
    <row r="76" spans="1:8" ht="29.25" thickTop="1">
      <c r="A76" s="1" t="s">
        <v>71</v>
      </c>
      <c r="B76" s="5" t="s">
        <v>1</v>
      </c>
      <c r="C76" s="5" t="s">
        <v>2</v>
      </c>
      <c r="D76" s="5" t="s">
        <v>3</v>
      </c>
      <c r="E76" s="6" t="s">
        <v>81</v>
      </c>
      <c r="F76" s="2" t="s">
        <v>4</v>
      </c>
      <c r="G76" s="6" t="s">
        <v>82</v>
      </c>
      <c r="H76" s="2" t="s">
        <v>4</v>
      </c>
    </row>
    <row r="77" spans="1:8" ht="14.25">
      <c r="A77" s="1" t="s">
        <v>57</v>
      </c>
      <c r="B77" s="5" t="s">
        <v>5</v>
      </c>
      <c r="C77" s="5" t="s">
        <v>6</v>
      </c>
      <c r="D77" s="5" t="s">
        <v>7</v>
      </c>
      <c r="E77" s="5" t="s">
        <v>8</v>
      </c>
      <c r="F77" s="5" t="s">
        <v>9</v>
      </c>
      <c r="G77" s="5" t="s">
        <v>10</v>
      </c>
      <c r="H77" s="7" t="s">
        <v>11</v>
      </c>
    </row>
    <row r="78" spans="1:8" ht="24" customHeight="1">
      <c r="A78" s="18" t="s">
        <v>58</v>
      </c>
      <c r="B78" s="36">
        <v>27964518.15</v>
      </c>
      <c r="C78" s="35">
        <f aca="true" t="shared" si="7" ref="C78:C86">D78-B78</f>
        <v>-1251443.379999999</v>
      </c>
      <c r="D78" s="36">
        <v>26713074.77</v>
      </c>
      <c r="E78" s="36">
        <v>2075719.16</v>
      </c>
      <c r="F78" s="36">
        <f>E78/D78*100</f>
        <v>7.77042395108753</v>
      </c>
      <c r="G78" s="36">
        <v>1549925.73</v>
      </c>
      <c r="H78" s="36">
        <f aca="true" t="shared" si="8" ref="H78:H83">G78/E78*100</f>
        <v>74.66933677097242</v>
      </c>
    </row>
    <row r="79" spans="1:8" ht="15" customHeight="1">
      <c r="A79" s="18" t="s">
        <v>59</v>
      </c>
      <c r="B79" s="36">
        <v>1323815</v>
      </c>
      <c r="C79" s="35">
        <f t="shared" si="7"/>
        <v>-698544.11</v>
      </c>
      <c r="D79" s="36">
        <v>625270.89</v>
      </c>
      <c r="E79" s="36">
        <v>107846.9</v>
      </c>
      <c r="F79" s="36">
        <f>E79/D79*100</f>
        <v>17.248028290586177</v>
      </c>
      <c r="G79" s="36">
        <v>96586.23</v>
      </c>
      <c r="H79" s="37">
        <v>0</v>
      </c>
    </row>
    <row r="80" spans="1:8" ht="15" customHeight="1">
      <c r="A80" s="23" t="s">
        <v>60</v>
      </c>
      <c r="B80" s="36">
        <v>98000</v>
      </c>
      <c r="C80" s="35">
        <f t="shared" si="7"/>
        <v>45500</v>
      </c>
      <c r="D80" s="36">
        <v>143500</v>
      </c>
      <c r="E80" s="36">
        <v>72989.96</v>
      </c>
      <c r="F80" s="36">
        <f>E80/D80*100</f>
        <v>50.86408362369338</v>
      </c>
      <c r="G80" s="36">
        <v>63664.28</v>
      </c>
      <c r="H80" s="36">
        <f t="shared" si="8"/>
        <v>87.22333866192007</v>
      </c>
    </row>
    <row r="81" spans="1:8" ht="15" customHeight="1">
      <c r="A81" s="23" t="s">
        <v>61</v>
      </c>
      <c r="B81" s="36">
        <v>4131210.17</v>
      </c>
      <c r="C81" s="35">
        <f t="shared" si="7"/>
        <v>1230285.1100000003</v>
      </c>
      <c r="D81" s="36">
        <v>5361495.28</v>
      </c>
      <c r="E81" s="36">
        <v>516740.68</v>
      </c>
      <c r="F81" s="36">
        <f aca="true" t="shared" si="9" ref="F81:F86">E81/D81*100</f>
        <v>9.637995615282906</v>
      </c>
      <c r="G81" s="36">
        <v>390272.98</v>
      </c>
      <c r="H81" s="36">
        <f t="shared" si="8"/>
        <v>75.52588660138002</v>
      </c>
    </row>
    <row r="82" spans="1:8" ht="15" customHeight="1">
      <c r="A82" s="23" t="s">
        <v>62</v>
      </c>
      <c r="B82" s="36">
        <v>6632000</v>
      </c>
      <c r="C82" s="35">
        <f t="shared" si="7"/>
        <v>-416742.1699999999</v>
      </c>
      <c r="D82" s="36">
        <v>6215257.83</v>
      </c>
      <c r="E82" s="36">
        <v>505989.66</v>
      </c>
      <c r="F82" s="36">
        <f t="shared" si="9"/>
        <v>8.141088814653404</v>
      </c>
      <c r="G82" s="36">
        <v>390614.92</v>
      </c>
      <c r="H82" s="36">
        <f t="shared" si="8"/>
        <v>77.1982020344052</v>
      </c>
    </row>
    <row r="83" spans="1:8" ht="15" customHeight="1">
      <c r="A83" s="23" t="s">
        <v>72</v>
      </c>
      <c r="B83" s="36">
        <v>452000</v>
      </c>
      <c r="C83" s="35">
        <f t="shared" si="7"/>
        <v>787839.6399999999</v>
      </c>
      <c r="D83" s="36">
        <v>1239839.64</v>
      </c>
      <c r="E83" s="36">
        <v>186478.46</v>
      </c>
      <c r="F83" s="36">
        <f t="shared" si="9"/>
        <v>15.04053056409779</v>
      </c>
      <c r="G83" s="36">
        <v>122375.86</v>
      </c>
      <c r="H83" s="36">
        <f t="shared" si="8"/>
        <v>65.62466249453153</v>
      </c>
    </row>
    <row r="84" spans="1:8" ht="15" customHeight="1">
      <c r="A84" s="23" t="s">
        <v>64</v>
      </c>
      <c r="B84" s="36">
        <v>0</v>
      </c>
      <c r="C84" s="35">
        <f t="shared" si="7"/>
        <v>0</v>
      </c>
      <c r="D84" s="36">
        <v>0</v>
      </c>
      <c r="E84" s="36">
        <v>0</v>
      </c>
      <c r="F84" s="36">
        <v>0</v>
      </c>
      <c r="G84" s="36">
        <v>0</v>
      </c>
      <c r="H84" s="36">
        <v>0</v>
      </c>
    </row>
    <row r="85" spans="1:8" ht="15" customHeight="1">
      <c r="A85" s="23" t="s">
        <v>65</v>
      </c>
      <c r="B85" s="36">
        <v>12660500</v>
      </c>
      <c r="C85" s="35">
        <f t="shared" si="7"/>
        <v>2161045.25</v>
      </c>
      <c r="D85" s="36">
        <v>14821545.25</v>
      </c>
      <c r="E85" s="36">
        <v>7614973.47</v>
      </c>
      <c r="F85" s="36">
        <f t="shared" si="9"/>
        <v>51.37772979507653</v>
      </c>
      <c r="G85" s="36">
        <v>6587930.12</v>
      </c>
      <c r="H85" s="36">
        <f>G85/E85*100</f>
        <v>86.5128440165137</v>
      </c>
    </row>
    <row r="86" spans="1:8" ht="15" customHeight="1">
      <c r="A86" s="23" t="s">
        <v>66</v>
      </c>
      <c r="B86" s="36">
        <v>11486500</v>
      </c>
      <c r="C86" s="35">
        <f t="shared" si="7"/>
        <v>8420320.14</v>
      </c>
      <c r="D86" s="36">
        <v>19906820.14</v>
      </c>
      <c r="E86" s="36">
        <v>6805738.36</v>
      </c>
      <c r="F86" s="36">
        <f t="shared" si="9"/>
        <v>34.1879733284213</v>
      </c>
      <c r="G86" s="36">
        <v>4971571.59</v>
      </c>
      <c r="H86" s="36">
        <f>G86/E86*100</f>
        <v>73.04970198707433</v>
      </c>
    </row>
    <row r="87" spans="1:8" ht="15" customHeight="1">
      <c r="A87" s="23" t="s">
        <v>67</v>
      </c>
      <c r="B87" s="36">
        <v>1070000</v>
      </c>
      <c r="C87" s="35">
        <f>D87-B87</f>
        <v>458252.53</v>
      </c>
      <c r="D87" s="36">
        <v>1528252.53</v>
      </c>
      <c r="E87" s="36">
        <v>519788.54</v>
      </c>
      <c r="F87" s="36">
        <f>E87/D87*100</f>
        <v>34.011953508756825</v>
      </c>
      <c r="G87" s="36">
        <v>430613.26</v>
      </c>
      <c r="H87" s="36">
        <f>G87/E87*100</f>
        <v>82.84393111090907</v>
      </c>
    </row>
    <row r="88" spans="1:8" ht="15" customHeight="1">
      <c r="A88" s="23" t="s">
        <v>68</v>
      </c>
      <c r="B88" s="36">
        <v>576550</v>
      </c>
      <c r="C88" s="35">
        <f>D88-B88</f>
        <v>0</v>
      </c>
      <c r="D88" s="36">
        <v>576550</v>
      </c>
      <c r="E88" s="36">
        <v>0</v>
      </c>
      <c r="F88" s="36">
        <f>E88/D88*100</f>
        <v>0</v>
      </c>
      <c r="G88" s="36">
        <v>0</v>
      </c>
      <c r="H88" s="36">
        <v>0</v>
      </c>
    </row>
    <row r="89" spans="1:8" ht="13.5">
      <c r="A89" s="23" t="s">
        <v>69</v>
      </c>
      <c r="B89" s="36">
        <v>0</v>
      </c>
      <c r="C89" s="35">
        <f>D89-B89</f>
        <v>0</v>
      </c>
      <c r="D89" s="36">
        <v>0</v>
      </c>
      <c r="E89" s="36">
        <v>0</v>
      </c>
      <c r="F89" s="36">
        <v>0</v>
      </c>
      <c r="G89" s="36">
        <v>0</v>
      </c>
      <c r="H89" s="36">
        <v>0</v>
      </c>
    </row>
    <row r="90" spans="1:8" s="25" customFormat="1" ht="15.75" thickBot="1">
      <c r="A90" s="24" t="s">
        <v>25</v>
      </c>
      <c r="B90" s="53">
        <f>SUM(B78:B89)</f>
        <v>66395093.32</v>
      </c>
      <c r="C90" s="54">
        <f>SUM(C78:C89)</f>
        <v>10736513.010000002</v>
      </c>
      <c r="D90" s="53">
        <f>SUM(D78:D89)</f>
        <v>77131606.33000001</v>
      </c>
      <c r="E90" s="54">
        <f>SUM(E89+E88+E87+E86+E85+E84+E83+E82+E81+E80+E79+E78)</f>
        <v>18406265.19</v>
      </c>
      <c r="F90" s="50">
        <f>E90/D90*100</f>
        <v>23.863453732897252</v>
      </c>
      <c r="G90" s="53">
        <f>SUM(G89+G88+G87+G86+G85+G84+G83+G82+G81+G80+G79+G78)</f>
        <v>14603554.969999999</v>
      </c>
      <c r="H90" s="50">
        <f>G90/E90*100</f>
        <v>79.34013130449739</v>
      </c>
    </row>
    <row r="91" spans="1:8" s="25" customFormat="1" ht="15.75" thickTop="1">
      <c r="A91" s="24"/>
      <c r="B91" s="86"/>
      <c r="C91" s="87"/>
      <c r="D91" s="86"/>
      <c r="E91" s="87"/>
      <c r="F91" s="88"/>
      <c r="G91" s="86"/>
      <c r="H91" s="88"/>
    </row>
    <row r="92" spans="1:8" s="25" customFormat="1" ht="28.5">
      <c r="A92" s="22" t="s">
        <v>73</v>
      </c>
      <c r="B92" s="5" t="s">
        <v>1</v>
      </c>
      <c r="C92" s="5" t="s">
        <v>2</v>
      </c>
      <c r="D92" s="5" t="s">
        <v>3</v>
      </c>
      <c r="E92" s="6" t="s">
        <v>85</v>
      </c>
      <c r="F92" s="2" t="s">
        <v>4</v>
      </c>
      <c r="G92" s="6" t="s">
        <v>82</v>
      </c>
      <c r="H92" s="2" t="s">
        <v>4</v>
      </c>
    </row>
    <row r="93" spans="1:8" ht="14.25">
      <c r="A93" s="22"/>
      <c r="B93" s="5" t="s">
        <v>5</v>
      </c>
      <c r="C93" s="5" t="s">
        <v>6</v>
      </c>
      <c r="D93" s="5" t="s">
        <v>7</v>
      </c>
      <c r="E93" s="5" t="s">
        <v>8</v>
      </c>
      <c r="F93" s="5" t="s">
        <v>9</v>
      </c>
      <c r="G93" s="5" t="s">
        <v>10</v>
      </c>
      <c r="H93" s="7" t="s">
        <v>11</v>
      </c>
    </row>
    <row r="94" spans="1:9" ht="13.5">
      <c r="A94" s="18" t="s">
        <v>74</v>
      </c>
      <c r="B94" s="58">
        <v>30000000</v>
      </c>
      <c r="C94" s="59">
        <f>D94-B94</f>
        <v>0</v>
      </c>
      <c r="D94" s="58">
        <v>30000000</v>
      </c>
      <c r="E94" s="59">
        <v>0</v>
      </c>
      <c r="F94" s="58">
        <f aca="true" t="shared" si="10" ref="F94:F101">E94/D94*100</f>
        <v>0</v>
      </c>
      <c r="G94" s="58">
        <v>0</v>
      </c>
      <c r="H94" s="58">
        <v>0</v>
      </c>
      <c r="I94" s="30"/>
    </row>
    <row r="95" spans="1:9" ht="13.5">
      <c r="A95" s="18" t="s">
        <v>75</v>
      </c>
      <c r="B95" s="58">
        <v>0</v>
      </c>
      <c r="C95" s="59">
        <f>D95-B95</f>
        <v>0</v>
      </c>
      <c r="D95" s="58">
        <v>0</v>
      </c>
      <c r="E95" s="58">
        <v>0</v>
      </c>
      <c r="F95" s="58">
        <v>0</v>
      </c>
      <c r="G95" s="58">
        <v>0</v>
      </c>
      <c r="H95" s="58">
        <v>0</v>
      </c>
      <c r="I95" s="30"/>
    </row>
    <row r="96" spans="1:9" ht="13.5">
      <c r="A96" s="18" t="s">
        <v>76</v>
      </c>
      <c r="B96" s="58">
        <v>5921263.98</v>
      </c>
      <c r="C96" s="59">
        <f>D96-B96</f>
        <v>-1899724.2400000002</v>
      </c>
      <c r="D96" s="58">
        <v>4021539.74</v>
      </c>
      <c r="E96" s="58">
        <v>4021539.74</v>
      </c>
      <c r="F96" s="60">
        <f t="shared" si="10"/>
        <v>100</v>
      </c>
      <c r="G96" s="58">
        <v>4021539.74</v>
      </c>
      <c r="H96" s="61">
        <f>G96/E96*100</f>
        <v>100</v>
      </c>
      <c r="I96" s="30"/>
    </row>
    <row r="97" spans="1:9" ht="13.5">
      <c r="A97" s="18" t="s">
        <v>79</v>
      </c>
      <c r="B97" s="58">
        <v>2399732.02</v>
      </c>
      <c r="C97" s="59">
        <f>D97-B97</f>
        <v>0</v>
      </c>
      <c r="D97" s="58">
        <v>2399732.02</v>
      </c>
      <c r="E97" s="58">
        <v>2399732.02</v>
      </c>
      <c r="F97" s="60">
        <f t="shared" si="10"/>
        <v>100</v>
      </c>
      <c r="G97" s="58">
        <v>2399732.02</v>
      </c>
      <c r="H97" s="61">
        <f>G97/E97*100</f>
        <v>100</v>
      </c>
      <c r="I97" s="30"/>
    </row>
    <row r="98" spans="1:9" s="25" customFormat="1" ht="15.75" thickBot="1">
      <c r="A98" s="24" t="s">
        <v>33</v>
      </c>
      <c r="B98" s="55">
        <f>SUM(B94:B97)</f>
        <v>38320996.00000001</v>
      </c>
      <c r="C98" s="56">
        <f>SUM(C94:C97)</f>
        <v>-1899724.2400000002</v>
      </c>
      <c r="D98" s="55">
        <f>SUM(D94:D97)</f>
        <v>36421271.760000005</v>
      </c>
      <c r="E98" s="56">
        <f>SUM(E94:E97)</f>
        <v>6421271.76</v>
      </c>
      <c r="F98" s="45">
        <f t="shared" si="10"/>
        <v>17.630553381862466</v>
      </c>
      <c r="G98" s="55">
        <f>SUM(G94:G97)</f>
        <v>6421271.76</v>
      </c>
      <c r="H98" s="62">
        <f>G98/E98*100</f>
        <v>100</v>
      </c>
      <c r="I98" s="31"/>
    </row>
    <row r="99" spans="1:9" s="25" customFormat="1" ht="29.25" thickTop="1">
      <c r="A99" s="24"/>
      <c r="B99" s="5" t="s">
        <v>1</v>
      </c>
      <c r="C99" s="5" t="s">
        <v>2</v>
      </c>
      <c r="D99" s="5" t="s">
        <v>3</v>
      </c>
      <c r="E99" s="6" t="s">
        <v>85</v>
      </c>
      <c r="F99" s="2" t="s">
        <v>4</v>
      </c>
      <c r="G99" s="6" t="s">
        <v>82</v>
      </c>
      <c r="H99" s="2" t="s">
        <v>4</v>
      </c>
      <c r="I99" s="31"/>
    </row>
    <row r="100" spans="1:9" s="25" customFormat="1" ht="15">
      <c r="A100" s="24"/>
      <c r="B100" s="5" t="s">
        <v>5</v>
      </c>
      <c r="C100" s="5" t="s">
        <v>6</v>
      </c>
      <c r="D100" s="5" t="s">
        <v>7</v>
      </c>
      <c r="E100" s="5" t="s">
        <v>8</v>
      </c>
      <c r="F100" s="5" t="s">
        <v>9</v>
      </c>
      <c r="G100" s="5" t="s">
        <v>10</v>
      </c>
      <c r="H100" s="7" t="s">
        <v>11</v>
      </c>
      <c r="I100" s="31"/>
    </row>
    <row r="101" spans="1:8" ht="29.25" thickBot="1">
      <c r="A101" s="22" t="s">
        <v>77</v>
      </c>
      <c r="B101" s="55">
        <v>44205000</v>
      </c>
      <c r="C101" s="56">
        <f>D101-B101</f>
        <v>12582600</v>
      </c>
      <c r="D101" s="55">
        <v>56787600</v>
      </c>
      <c r="E101" s="85">
        <v>21098615.59</v>
      </c>
      <c r="F101" s="45">
        <f t="shared" si="10"/>
        <v>37.15356097105706</v>
      </c>
      <c r="G101" s="62">
        <v>18623568.85</v>
      </c>
      <c r="H101" s="62">
        <f>G101/E101*100</f>
        <v>88.26915098082036</v>
      </c>
    </row>
    <row r="102" spans="1:8" ht="15.75" thickBot="1" thickTop="1">
      <c r="A102" s="24" t="s">
        <v>78</v>
      </c>
      <c r="B102" s="81">
        <f>B101+B98+B90+B74</f>
        <v>284689611.37</v>
      </c>
      <c r="C102" s="81">
        <f>C101+C90+C74+C98</f>
        <v>38704053.29</v>
      </c>
      <c r="D102" s="81">
        <f>D101+D98+D90+D74</f>
        <v>323393664.6600001</v>
      </c>
      <c r="E102" s="81">
        <f>E101+E98+E90+E74</f>
        <v>177626422.05</v>
      </c>
      <c r="F102" s="82">
        <f>E102/D102*100</f>
        <v>54.9257581272495</v>
      </c>
      <c r="G102" s="83">
        <f>G101+G98+G90+G74</f>
        <v>155541109.07999998</v>
      </c>
      <c r="H102" s="84">
        <f>G102/E102*100</f>
        <v>87.56642580810234</v>
      </c>
    </row>
    <row r="103" ht="14.25" thickTop="1"/>
  </sheetData>
  <sheetProtection/>
  <mergeCells count="4">
    <mergeCell ref="A1:H2"/>
    <mergeCell ref="A58:A59"/>
    <mergeCell ref="A5:A6"/>
    <mergeCell ref="A3:H4"/>
  </mergeCells>
  <printOptions gridLines="1" horizontalCentered="1"/>
  <pageMargins left="0.1968503937007874" right="0.2755905511811024" top="0.5905511811023623" bottom="0.5511811023622047" header="0.5511811023622047" footer="0.5118110236220472"/>
  <pageSetup horizontalDpi="600" verticalDpi="600" orientation="landscape" pageOrder="overThenDown" paperSize="9" scale="90" r:id="rId1"/>
  <rowBreaks count="3" manualBreakCount="3">
    <brk id="22" max="7" man="1"/>
    <brk id="42" max="7" man="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Brunella</dc:creator>
  <cp:keywords/>
  <dc:description/>
  <cp:lastModifiedBy>lm</cp:lastModifiedBy>
  <cp:lastPrinted>2016-04-08T06:08:57Z</cp:lastPrinted>
  <dcterms:created xsi:type="dcterms:W3CDTF">2005-02-23T11:03:53Z</dcterms:created>
  <dcterms:modified xsi:type="dcterms:W3CDTF">2016-04-28T07:28:58Z</dcterms:modified>
  <cp:category/>
  <cp:version/>
  <cp:contentType/>
  <cp:contentStatus/>
</cp:coreProperties>
</file>