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firstSheet="1" activeTab="1"/>
  </bookViews>
  <sheets>
    <sheet name="strutture ricettive" sheetId="1" r:id="rId1"/>
    <sheet name="movimento per struttura" sheetId="2" r:id="rId2"/>
    <sheet name="completa" sheetId="3" r:id="rId3"/>
    <sheet name="alberghi e residenza" sheetId="4" r:id="rId4"/>
    <sheet name="riep. altre strutt" sheetId="5" r:id="rId5"/>
    <sheet name="5-4 stelle" sheetId="6" r:id="rId6"/>
    <sheet name="3 stelle" sheetId="7" r:id="rId7"/>
    <sheet name="2 stelle" sheetId="8" r:id="rId8"/>
    <sheet name="1 stella" sheetId="9" r:id="rId9"/>
    <sheet name="affitta e BB" sheetId="10" r:id="rId10"/>
    <sheet name="Nazioni" sheetId="11" r:id="rId11"/>
    <sheet name="Regioni" sheetId="12" r:id="rId12"/>
    <sheet name="indice 2002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0">'strutture ricettive'!$A$1:$G$48</definedName>
  </definedNames>
  <calcPr fullCalcOnLoad="1"/>
</workbook>
</file>

<file path=xl/sharedStrings.xml><?xml version="1.0" encoding="utf-8"?>
<sst xmlns="http://schemas.openxmlformats.org/spreadsheetml/2006/main" count="451" uniqueCount="168">
  <si>
    <t>MESI</t>
  </si>
  <si>
    <t>ITALIANI</t>
  </si>
  <si>
    <t>STRANIERI</t>
  </si>
  <si>
    <t>TOTALE</t>
  </si>
  <si>
    <t>Arr. 01</t>
  </si>
  <si>
    <t>Arr. 02</t>
  </si>
  <si>
    <t>%</t>
  </si>
  <si>
    <t>Pres. 01</t>
  </si>
  <si>
    <t>Pres. 02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</si>
  <si>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</si>
  <si>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</si>
  <si>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</si>
  <si>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</si>
  <si>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</si>
  <si>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</si>
  <si>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</si>
  <si>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</si>
  <si>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</si>
  <si>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</si>
  <si>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</si>
  <si>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</si>
  <si>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 Pres. 01</t>
  </si>
  <si>
    <t xml:space="preserve"> Pres. 02</t>
  </si>
  <si>
    <t xml:space="preserve"> Pres. 00</t>
  </si>
  <si>
    <t>Arr. 00</t>
  </si>
  <si>
    <t>Pres. 00</t>
  </si>
  <si>
    <t>NAZIONI</t>
  </si>
  <si>
    <t>Arrivi 01</t>
  </si>
  <si>
    <t>Arrivi 02</t>
  </si>
  <si>
    <t>Presenze 01</t>
  </si>
  <si>
    <t>Presenze 02</t>
  </si>
  <si>
    <t>Germania</t>
  </si>
  <si>
    <t>Stati Uniti</t>
  </si>
  <si>
    <t>Francia</t>
  </si>
  <si>
    <t>Regno Unito</t>
  </si>
  <si>
    <t>Altri Europei</t>
  </si>
  <si>
    <t>Austria</t>
  </si>
  <si>
    <t>Paesi Bassi</t>
  </si>
  <si>
    <t>Spagna</t>
  </si>
  <si>
    <t>Svizzera</t>
  </si>
  <si>
    <t>Belgio</t>
  </si>
  <si>
    <t>Ungheria</t>
  </si>
  <si>
    <t>Giappone</t>
  </si>
  <si>
    <t>Croazia</t>
  </si>
  <si>
    <t>Finlandia</t>
  </si>
  <si>
    <t>Norvegia</t>
  </si>
  <si>
    <t>Grecia</t>
  </si>
  <si>
    <t>Slovenia</t>
  </si>
  <si>
    <t>Canada</t>
  </si>
  <si>
    <t>Polonia</t>
  </si>
  <si>
    <t>Cina</t>
  </si>
  <si>
    <t>Australia</t>
  </si>
  <si>
    <t>Paesi Africa Medit.</t>
  </si>
  <si>
    <t>Brasile</t>
  </si>
  <si>
    <t>Altri Paesi Asia</t>
  </si>
  <si>
    <t>Svezia</t>
  </si>
  <si>
    <t>Portogallo</t>
  </si>
  <si>
    <t>Israele</t>
  </si>
  <si>
    <t>Danimarca</t>
  </si>
  <si>
    <t>Rep. Ceca</t>
  </si>
  <si>
    <t>Altri Medio Oriente</t>
  </si>
  <si>
    <t>Corea del Sud</t>
  </si>
  <si>
    <t>Argentina</t>
  </si>
  <si>
    <t>Irlanda</t>
  </si>
  <si>
    <t>Slovacchia</t>
  </si>
  <si>
    <t>Egitto</t>
  </si>
  <si>
    <t>Altri America Latina</t>
  </si>
  <si>
    <t>Messico</t>
  </si>
  <si>
    <t>Nuova Zelanda</t>
  </si>
  <si>
    <t>Altri Paesi Africa</t>
  </si>
  <si>
    <t>Turchia</t>
  </si>
  <si>
    <t>Altri Paesi</t>
  </si>
  <si>
    <t>Rep. Russa</t>
  </si>
  <si>
    <t>Rep. Sud Africa</t>
  </si>
  <si>
    <t>Venezuela</t>
  </si>
  <si>
    <t>Lussemburgo</t>
  </si>
  <si>
    <t>Islanda</t>
  </si>
  <si>
    <t>REGIONE</t>
  </si>
  <si>
    <t>LOMBARDIA</t>
  </si>
  <si>
    <t>LAZIO</t>
  </si>
  <si>
    <t>EMILIA ROMAGNA</t>
  </si>
  <si>
    <t>PIEMONTE</t>
  </si>
  <si>
    <t>CAMPANIA</t>
  </si>
  <si>
    <t>PUGLIA</t>
  </si>
  <si>
    <t>VENETO</t>
  </si>
  <si>
    <t>TOSCANA</t>
  </si>
  <si>
    <t>SICILIA</t>
  </si>
  <si>
    <t>LIGURIA</t>
  </si>
  <si>
    <t>MARCHE</t>
  </si>
  <si>
    <t>FRIULI VENEZIA GIULIA</t>
  </si>
  <si>
    <t>ABBRUZZO</t>
  </si>
  <si>
    <t>UMBRIA</t>
  </si>
  <si>
    <t>SARDEGNA</t>
  </si>
  <si>
    <t>CALABRIA</t>
  </si>
  <si>
    <t>BOLZANO</t>
  </si>
  <si>
    <t>BASILICATA</t>
  </si>
  <si>
    <t>TRENTO</t>
  </si>
  <si>
    <t>MOLISE</t>
  </si>
  <si>
    <t>VALLE D'AOSTA</t>
  </si>
  <si>
    <t>CONSISTENZA DELLE STRUTTURE RICETTIVE</t>
  </si>
  <si>
    <t>ANNO 2002</t>
  </si>
  <si>
    <t>CATEGORIE</t>
  </si>
  <si>
    <t>N. Esercizi</t>
  </si>
  <si>
    <t>Camere</t>
  </si>
  <si>
    <t>Posti Letto</t>
  </si>
  <si>
    <t>5 Stelle</t>
  </si>
  <si>
    <t>4 Stelle</t>
  </si>
  <si>
    <t>3 Stelle</t>
  </si>
  <si>
    <t>2 Stelle</t>
  </si>
  <si>
    <t>1 Stella</t>
  </si>
  <si>
    <t>Residenza Turistica</t>
  </si>
  <si>
    <t>Totale</t>
  </si>
  <si>
    <t>Affittacamere</t>
  </si>
  <si>
    <t>Campeggio</t>
  </si>
  <si>
    <t>Agriturismo</t>
  </si>
  <si>
    <t>Ostelli per la Gioventù</t>
  </si>
  <si>
    <t>Altri esercizi</t>
  </si>
  <si>
    <t>Appartamenti per vacanza</t>
  </si>
  <si>
    <t>RIEPILOGO</t>
  </si>
  <si>
    <t>N. esercizi</t>
  </si>
  <si>
    <t>N. Camere</t>
  </si>
  <si>
    <t>N. posti letto</t>
  </si>
  <si>
    <t>Il movimento turistico a Ferrara</t>
  </si>
  <si>
    <t>Gennaio - Agosto 2002</t>
  </si>
  <si>
    <t>variazione %</t>
  </si>
  <si>
    <t>valori assoluti</t>
  </si>
  <si>
    <t>anno 02 su anno 01</t>
  </si>
  <si>
    <t>arrivi</t>
  </si>
  <si>
    <t>presenze</t>
  </si>
  <si>
    <t>Italiani</t>
  </si>
  <si>
    <t>+ 10,14</t>
  </si>
  <si>
    <t>+ 8,58</t>
  </si>
  <si>
    <t>Stranieri</t>
  </si>
  <si>
    <t>+ 0,04</t>
  </si>
  <si>
    <t>+ 1,72</t>
  </si>
  <si>
    <t>+ 7,68</t>
  </si>
  <si>
    <t>+ 6,59</t>
  </si>
  <si>
    <t>Arrivi e Presenze per struttura ricettiva</t>
  </si>
  <si>
    <t>+ 5,14</t>
  </si>
  <si>
    <t>+ 4,51</t>
  </si>
  <si>
    <t>5 - 4 stelle</t>
  </si>
  <si>
    <t>+ 7,32</t>
  </si>
  <si>
    <t>+ 12,71</t>
  </si>
  <si>
    <t>3 stelle</t>
  </si>
  <si>
    <t>+ 11,04</t>
  </si>
  <si>
    <t>+ 10,67</t>
  </si>
  <si>
    <t>2 stelle</t>
  </si>
  <si>
    <t>- 2,30</t>
  </si>
  <si>
    <t>- 3,88</t>
  </si>
  <si>
    <t xml:space="preserve">1 stella  </t>
  </si>
  <si>
    <t>- 31,68</t>
  </si>
  <si>
    <t>- 38,89</t>
  </si>
  <si>
    <t>Res. Turistica</t>
  </si>
  <si>
    <t>+ 186,58</t>
  </si>
  <si>
    <t>+ 46,86</t>
  </si>
  <si>
    <t>+ 20,09</t>
  </si>
  <si>
    <t>20,74</t>
  </si>
  <si>
    <t>STELLE</t>
  </si>
  <si>
    <t xml:space="preserve">N. Eser. </t>
  </si>
  <si>
    <t>N. Eser.</t>
  </si>
  <si>
    <t xml:space="preserve">Camere </t>
  </si>
  <si>
    <t xml:space="preserve">P. letto </t>
  </si>
  <si>
    <t>P. letto</t>
  </si>
  <si>
    <t>gg. Letto</t>
  </si>
  <si>
    <t>Presenze</t>
  </si>
  <si>
    <t>Ind. util.</t>
  </si>
  <si>
    <t>gg. perm.</t>
  </si>
  <si>
    <t>5 - 4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</si>
</sst>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0.0%"/>
    <numFmt numFmtId="167" formatCode="0.0"/>
    <numFmt numFmtId="168" formatCode="\-0%"/>
    <numFmt numFmtId="169" formatCode="\-0.00"/>
    <numFmt numFmtId="170" formatCode="#,##0_ ;\-#,##0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16"/>
      <name val="Arial"/>
      <family val="2"/>
    </font>
    <font>
      <b/>
      <sz val="12"/>
      <color indexed="10"/>
      <name val="Arial"/>
      <family val="2"/>
    </font>
    <font>
      <b/>
      <sz val="11"/>
      <color indexed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4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0"/>
    </font>
    <font>
      <b/>
      <sz val="10"/>
      <color indexed="8"/>
      <name val="Arial"/>
      <family val="2"/>
    </font>
    <font>
      <b/>
      <sz val="14"/>
      <color indexed="5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Continuous"/>
    </xf>
    <xf numFmtId="0" fontId="5" fillId="3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1" fontId="8" fillId="3" borderId="1" xfId="18" applyFont="1" applyFill="1" applyBorder="1" applyAlignment="1" quotePrefix="1">
      <alignment horizontal="center"/>
    </xf>
    <xf numFmtId="41" fontId="9" fillId="3" borderId="1" xfId="18" applyFont="1" applyFill="1" applyBorder="1" applyAlignment="1" quotePrefix="1">
      <alignment horizontal="center"/>
    </xf>
    <xf numFmtId="41" fontId="10" fillId="3" borderId="1" xfId="18" applyFont="1" applyFill="1" applyBorder="1" applyAlignment="1">
      <alignment horizontal="center"/>
    </xf>
    <xf numFmtId="0" fontId="11" fillId="3" borderId="1" xfId="0" applyFont="1" applyFill="1" applyBorder="1" applyAlignment="1" quotePrefix="1">
      <alignment horizontal="center"/>
    </xf>
    <xf numFmtId="0" fontId="10" fillId="3" borderId="1" xfId="0" applyFont="1" applyFill="1" applyBorder="1" applyAlignment="1">
      <alignment horizontal="center"/>
    </xf>
    <xf numFmtId="41" fontId="4" fillId="2" borderId="1" xfId="18" applyFont="1" applyFill="1" applyBorder="1" applyAlignment="1">
      <alignment/>
    </xf>
    <xf numFmtId="41" fontId="12" fillId="2" borderId="1" xfId="18" applyFont="1" applyFill="1" applyBorder="1" applyAlignment="1">
      <alignment/>
    </xf>
    <xf numFmtId="41" fontId="11" fillId="2" borderId="1" xfId="18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41" fontId="3" fillId="2" borderId="1" xfId="18" applyFont="1" applyFill="1" applyBorder="1" applyAlignment="1">
      <alignment/>
    </xf>
    <xf numFmtId="41" fontId="3" fillId="2" borderId="1" xfId="18" applyFont="1" applyFill="1" applyBorder="1" applyAlignment="1" quotePrefix="1">
      <alignment horizontal="left"/>
    </xf>
    <xf numFmtId="41" fontId="12" fillId="2" borderId="1" xfId="18" applyFont="1" applyFill="1" applyBorder="1" applyAlignment="1" quotePrefix="1">
      <alignment horizontal="left"/>
    </xf>
    <xf numFmtId="41" fontId="11" fillId="2" borderId="1" xfId="18" applyFont="1" applyFill="1" applyBorder="1" applyAlignment="1" quotePrefix="1">
      <alignment horizontal="left"/>
    </xf>
    <xf numFmtId="0" fontId="5" fillId="2" borderId="1" xfId="0" applyFont="1" applyFill="1" applyBorder="1" applyAlignment="1">
      <alignment/>
    </xf>
    <xf numFmtId="4" fontId="11" fillId="2" borderId="1" xfId="19" applyNumberFormat="1" applyFont="1" applyFill="1" applyBorder="1" applyAlignment="1">
      <alignment/>
    </xf>
    <xf numFmtId="4" fontId="11" fillId="2" borderId="1" xfId="18" applyNumberFormat="1" applyFont="1" applyFill="1" applyBorder="1" applyAlignment="1">
      <alignment/>
    </xf>
    <xf numFmtId="41" fontId="5" fillId="2" borderId="1" xfId="18" applyFont="1" applyFill="1" applyBorder="1" applyAlignment="1">
      <alignment/>
    </xf>
    <xf numFmtId="41" fontId="13" fillId="2" borderId="1" xfId="18" applyFont="1" applyFill="1" applyBorder="1" applyAlignment="1">
      <alignment/>
    </xf>
    <xf numFmtId="0" fontId="5" fillId="3" borderId="1" xfId="0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13" fillId="3" borderId="1" xfId="0" applyNumberFormat="1" applyFont="1" applyFill="1" applyBorder="1" applyAlignment="1">
      <alignment/>
    </xf>
    <xf numFmtId="4" fontId="10" fillId="3" borderId="1" xfId="19" applyNumberFormat="1" applyFont="1" applyFill="1" applyBorder="1" applyAlignment="1">
      <alignment/>
    </xf>
    <xf numFmtId="4" fontId="10" fillId="3" borderId="1" xfId="18" applyNumberFormat="1" applyFont="1" applyFill="1" applyBorder="1" applyAlignment="1">
      <alignment/>
    </xf>
    <xf numFmtId="41" fontId="5" fillId="3" borderId="1" xfId="18" applyFont="1" applyFill="1" applyBorder="1" applyAlignment="1">
      <alignment/>
    </xf>
    <xf numFmtId="41" fontId="13" fillId="3" borderId="1" xfId="18" applyFont="1" applyFill="1" applyBorder="1" applyAlignment="1">
      <alignment/>
    </xf>
    <xf numFmtId="0" fontId="14" fillId="2" borderId="0" xfId="0" applyFont="1" applyFill="1" applyAlignment="1">
      <alignment/>
    </xf>
    <xf numFmtId="0" fontId="0" fillId="4" borderId="0" xfId="0" applyFill="1" applyAlignment="1">
      <alignment/>
    </xf>
    <xf numFmtId="0" fontId="14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9" fillId="3" borderId="1" xfId="0" applyFont="1" applyFill="1" applyBorder="1" applyAlignment="1">
      <alignment horizontal="center"/>
    </xf>
    <xf numFmtId="41" fontId="9" fillId="3" borderId="1" xfId="18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Continuous"/>
    </xf>
    <xf numFmtId="0" fontId="5" fillId="5" borderId="1" xfId="0" applyFont="1" applyFill="1" applyBorder="1" applyAlignment="1">
      <alignment horizontal="centerContinuous"/>
    </xf>
    <xf numFmtId="0" fontId="3" fillId="5" borderId="1" xfId="0" applyFont="1" applyFill="1" applyBorder="1" applyAlignment="1">
      <alignment/>
    </xf>
    <xf numFmtId="41" fontId="8" fillId="5" borderId="1" xfId="18" applyFont="1" applyFill="1" applyBorder="1" applyAlignment="1" quotePrefix="1">
      <alignment horizontal="center"/>
    </xf>
    <xf numFmtId="41" fontId="9" fillId="5" borderId="1" xfId="18" applyFont="1" applyFill="1" applyBorder="1" applyAlignment="1" quotePrefix="1">
      <alignment horizontal="center"/>
    </xf>
    <xf numFmtId="41" fontId="10" fillId="5" borderId="1" xfId="18" applyFont="1" applyFill="1" applyBorder="1" applyAlignment="1">
      <alignment horizontal="center"/>
    </xf>
    <xf numFmtId="0" fontId="11" fillId="5" borderId="1" xfId="0" applyFont="1" applyFill="1" applyBorder="1" applyAlignment="1" quotePrefix="1">
      <alignment horizontal="center"/>
    </xf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41" fontId="9" fillId="5" borderId="1" xfId="18" applyFon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3" fontId="6" fillId="5" borderId="1" xfId="0" applyNumberFormat="1" applyFont="1" applyFill="1" applyBorder="1" applyAlignment="1">
      <alignment/>
    </xf>
    <xf numFmtId="3" fontId="13" fillId="5" borderId="1" xfId="0" applyNumberFormat="1" applyFont="1" applyFill="1" applyBorder="1" applyAlignment="1">
      <alignment/>
    </xf>
    <xf numFmtId="4" fontId="10" fillId="5" borderId="1" xfId="19" applyNumberFormat="1" applyFont="1" applyFill="1" applyBorder="1" applyAlignment="1">
      <alignment/>
    </xf>
    <xf numFmtId="4" fontId="10" fillId="5" borderId="1" xfId="18" applyNumberFormat="1" applyFont="1" applyFill="1" applyBorder="1" applyAlignment="1">
      <alignment/>
    </xf>
    <xf numFmtId="41" fontId="5" fillId="5" borderId="1" xfId="18" applyFont="1" applyFill="1" applyBorder="1" applyAlignment="1">
      <alignment/>
    </xf>
    <xf numFmtId="41" fontId="13" fillId="5" borderId="1" xfId="18" applyFont="1" applyFill="1" applyBorder="1" applyAlignment="1">
      <alignment/>
    </xf>
    <xf numFmtId="0" fontId="16" fillId="3" borderId="1" xfId="0" applyFont="1" applyFill="1" applyBorder="1" applyAlignment="1">
      <alignment horizontal="centerContinuous"/>
    </xf>
    <xf numFmtId="0" fontId="7" fillId="2" borderId="0" xfId="0" applyFont="1" applyFill="1" applyBorder="1" applyAlignment="1">
      <alignment/>
    </xf>
    <xf numFmtId="41" fontId="8" fillId="3" borderId="1" xfId="18" applyFont="1" applyFill="1" applyBorder="1" applyAlignment="1">
      <alignment horizontal="center"/>
    </xf>
    <xf numFmtId="2" fontId="11" fillId="2" borderId="1" xfId="18" applyNumberFormat="1" applyFont="1" applyFill="1" applyBorder="1" applyAlignment="1">
      <alignment/>
    </xf>
    <xf numFmtId="165" fontId="17" fillId="2" borderId="1" xfId="18" applyNumberFormat="1" applyFont="1" applyFill="1" applyBorder="1" applyAlignment="1">
      <alignment/>
    </xf>
    <xf numFmtId="41" fontId="6" fillId="3" borderId="1" xfId="18" applyFont="1" applyFill="1" applyBorder="1" applyAlignment="1">
      <alignment/>
    </xf>
    <xf numFmtId="2" fontId="10" fillId="3" borderId="1" xfId="18" applyNumberFormat="1" applyFont="1" applyFill="1" applyBorder="1" applyAlignment="1">
      <alignment/>
    </xf>
    <xf numFmtId="41" fontId="3" fillId="2" borderId="0" xfId="0" applyNumberFormat="1" applyFont="1" applyFill="1" applyAlignment="1">
      <alignment/>
    </xf>
    <xf numFmtId="0" fontId="8" fillId="3" borderId="1" xfId="0" applyFont="1" applyFill="1" applyBorder="1" applyAlignment="1" quotePrefix="1">
      <alignment horizontal="center"/>
    </xf>
    <xf numFmtId="41" fontId="16" fillId="3" borderId="1" xfId="18" applyFont="1" applyFill="1" applyBorder="1" applyAlignment="1" quotePrefix="1">
      <alignment horizontal="center"/>
    </xf>
    <xf numFmtId="165" fontId="11" fillId="2" borderId="1" xfId="18" applyNumberFormat="1" applyFont="1" applyFill="1" applyBorder="1" applyAlignment="1">
      <alignment/>
    </xf>
    <xf numFmtId="4" fontId="18" fillId="3" borderId="1" xfId="19" applyNumberFormat="1" applyFont="1" applyFill="1" applyBorder="1" applyAlignment="1">
      <alignment/>
    </xf>
    <xf numFmtId="4" fontId="18" fillId="3" borderId="1" xfId="18" applyNumberFormat="1" applyFont="1" applyFill="1" applyBorder="1" applyAlignment="1">
      <alignment/>
    </xf>
    <xf numFmtId="41" fontId="0" fillId="2" borderId="0" xfId="0" applyNumberFormat="1" applyFill="1" applyAlignment="1">
      <alignment/>
    </xf>
    <xf numFmtId="0" fontId="17" fillId="2" borderId="0" xfId="0" applyFont="1" applyFill="1" applyAlignment="1">
      <alignment/>
    </xf>
    <xf numFmtId="0" fontId="5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Continuous"/>
    </xf>
    <xf numFmtId="0" fontId="5" fillId="6" borderId="1" xfId="0" applyFont="1" applyFill="1" applyBorder="1" applyAlignment="1">
      <alignment horizontal="centerContinuous"/>
    </xf>
    <xf numFmtId="0" fontId="18" fillId="6" borderId="1" xfId="0" applyFont="1" applyFill="1" applyBorder="1" applyAlignment="1">
      <alignment horizontal="centerContinuous"/>
    </xf>
    <xf numFmtId="0" fontId="11" fillId="2" borderId="0" xfId="0" applyFont="1" applyFill="1" applyAlignment="1">
      <alignment/>
    </xf>
    <xf numFmtId="0" fontId="3" fillId="6" borderId="1" xfId="0" applyFont="1" applyFill="1" applyBorder="1" applyAlignment="1">
      <alignment/>
    </xf>
    <xf numFmtId="41" fontId="8" fillId="6" borderId="1" xfId="18" applyFont="1" applyFill="1" applyBorder="1" applyAlignment="1" quotePrefix="1">
      <alignment horizontal="center"/>
    </xf>
    <xf numFmtId="41" fontId="9" fillId="6" borderId="1" xfId="18" applyFont="1" applyFill="1" applyBorder="1" applyAlignment="1" quotePrefix="1">
      <alignment horizontal="center"/>
    </xf>
    <xf numFmtId="41" fontId="10" fillId="6" borderId="1" xfId="18" applyFont="1" applyFill="1" applyBorder="1" applyAlignment="1">
      <alignment horizontal="center"/>
    </xf>
    <xf numFmtId="41" fontId="8" fillId="6" borderId="1" xfId="18" applyFont="1" applyFill="1" applyBorder="1" applyAlignment="1">
      <alignment horizontal="center"/>
    </xf>
    <xf numFmtId="41" fontId="9" fillId="6" borderId="1" xfId="18" applyFont="1" applyFill="1" applyBorder="1" applyAlignment="1">
      <alignment horizontal="center"/>
    </xf>
    <xf numFmtId="0" fontId="11" fillId="6" borderId="1" xfId="0" applyFont="1" applyFill="1" applyBorder="1" applyAlignment="1" quotePrefix="1">
      <alignment horizontal="center"/>
    </xf>
    <xf numFmtId="0" fontId="8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8" fillId="6" borderId="1" xfId="0" applyFont="1" applyFill="1" applyBorder="1" applyAlignment="1" quotePrefix="1">
      <alignment horizontal="center"/>
    </xf>
    <xf numFmtId="41" fontId="16" fillId="6" borderId="1" xfId="18" applyFont="1" applyFill="1" applyBorder="1" applyAlignment="1" quotePrefix="1">
      <alignment horizontal="center"/>
    </xf>
    <xf numFmtId="41" fontId="4" fillId="2" borderId="1" xfId="0" applyNumberFormat="1" applyFont="1" applyFill="1" applyBorder="1" applyAlignment="1">
      <alignment/>
    </xf>
    <xf numFmtId="41" fontId="6" fillId="2" borderId="1" xfId="18" applyFont="1" applyFill="1" applyBorder="1" applyAlignment="1">
      <alignment/>
    </xf>
    <xf numFmtId="0" fontId="5" fillId="6" borderId="1" xfId="0" applyFont="1" applyFill="1" applyBorder="1" applyAlignment="1">
      <alignment/>
    </xf>
    <xf numFmtId="41" fontId="8" fillId="6" borderId="1" xfId="18" applyFont="1" applyFill="1" applyBorder="1" applyAlignment="1">
      <alignment/>
    </xf>
    <xf numFmtId="41" fontId="13" fillId="6" borderId="1" xfId="18" applyFont="1" applyFill="1" applyBorder="1" applyAlignment="1">
      <alignment/>
    </xf>
    <xf numFmtId="4" fontId="18" fillId="6" borderId="1" xfId="19" applyNumberFormat="1" applyFont="1" applyFill="1" applyBorder="1" applyAlignment="1">
      <alignment/>
    </xf>
    <xf numFmtId="41" fontId="6" fillId="6" borderId="1" xfId="18" applyFont="1" applyFill="1" applyBorder="1" applyAlignment="1">
      <alignment/>
    </xf>
    <xf numFmtId="41" fontId="9" fillId="6" borderId="1" xfId="18" applyFont="1" applyFill="1" applyBorder="1" applyAlignment="1">
      <alignment/>
    </xf>
    <xf numFmtId="4" fontId="18" fillId="6" borderId="1" xfId="18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5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Continuous"/>
    </xf>
    <xf numFmtId="0" fontId="5" fillId="7" borderId="1" xfId="0" applyFont="1" applyFill="1" applyBorder="1" applyAlignment="1">
      <alignment horizontal="centerContinuous"/>
    </xf>
    <xf numFmtId="0" fontId="20" fillId="2" borderId="0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41" fontId="8" fillId="7" borderId="1" xfId="18" applyFont="1" applyFill="1" applyBorder="1" applyAlignment="1" quotePrefix="1">
      <alignment horizontal="center"/>
    </xf>
    <xf numFmtId="41" fontId="9" fillId="7" borderId="1" xfId="18" applyFont="1" applyFill="1" applyBorder="1" applyAlignment="1" quotePrefix="1">
      <alignment horizontal="center"/>
    </xf>
    <xf numFmtId="41" fontId="10" fillId="7" borderId="1" xfId="18" applyFont="1" applyFill="1" applyBorder="1" applyAlignment="1">
      <alignment horizontal="center"/>
    </xf>
    <xf numFmtId="0" fontId="11" fillId="7" borderId="1" xfId="0" applyFont="1" applyFill="1" applyBorder="1" applyAlignment="1" quotePrefix="1">
      <alignment horizontal="center"/>
    </xf>
    <xf numFmtId="0" fontId="10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/>
    </xf>
    <xf numFmtId="41" fontId="6" fillId="7" borderId="1" xfId="18" applyFont="1" applyFill="1" applyBorder="1" applyAlignment="1">
      <alignment/>
    </xf>
    <xf numFmtId="41" fontId="13" fillId="7" borderId="1" xfId="18" applyFont="1" applyFill="1" applyBorder="1" applyAlignment="1">
      <alignment/>
    </xf>
    <xf numFmtId="4" fontId="18" fillId="7" borderId="1" xfId="19" applyNumberFormat="1" applyFont="1" applyFill="1" applyBorder="1" applyAlignment="1">
      <alignment/>
    </xf>
    <xf numFmtId="4" fontId="18" fillId="7" borderId="1" xfId="18" applyNumberFormat="1" applyFont="1" applyFill="1" applyBorder="1" applyAlignment="1">
      <alignment/>
    </xf>
    <xf numFmtId="41" fontId="5" fillId="7" borderId="1" xfId="18" applyFont="1" applyFill="1" applyBorder="1" applyAlignment="1">
      <alignment/>
    </xf>
    <xf numFmtId="41" fontId="4" fillId="2" borderId="0" xfId="0" applyNumberFormat="1" applyFont="1" applyFill="1" applyAlignment="1">
      <alignment/>
    </xf>
    <xf numFmtId="41" fontId="4" fillId="2" borderId="0" xfId="18" applyFont="1" applyFill="1" applyBorder="1" applyAlignment="1">
      <alignment/>
    </xf>
    <xf numFmtId="41" fontId="7" fillId="2" borderId="0" xfId="0" applyNumberFormat="1" applyFont="1" applyFill="1" applyAlignment="1">
      <alignment/>
    </xf>
    <xf numFmtId="0" fontId="23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1" fontId="13" fillId="5" borderId="1" xfId="18" applyFont="1" applyFill="1" applyBorder="1" applyAlignment="1">
      <alignment horizontal="center"/>
    </xf>
    <xf numFmtId="4" fontId="6" fillId="5" borderId="1" xfId="19" applyNumberFormat="1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0" fontId="24" fillId="0" borderId="1" xfId="0" applyFont="1" applyBorder="1" applyAlignment="1">
      <alignment/>
    </xf>
    <xf numFmtId="41" fontId="6" fillId="0" borderId="1" xfId="18" applyFont="1" applyBorder="1" applyAlignment="1">
      <alignment/>
    </xf>
    <xf numFmtId="41" fontId="13" fillId="0" borderId="1" xfId="18" applyFont="1" applyBorder="1" applyAlignment="1">
      <alignment/>
    </xf>
    <xf numFmtId="4" fontId="18" fillId="0" borderId="1" xfId="19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5" borderId="1" xfId="0" applyFont="1" applyFill="1" applyBorder="1" applyAlignment="1">
      <alignment/>
    </xf>
    <xf numFmtId="3" fontId="5" fillId="5" borderId="1" xfId="0" applyNumberFormat="1" applyFont="1" applyFill="1" applyBorder="1" applyAlignment="1">
      <alignment/>
    </xf>
    <xf numFmtId="4" fontId="18" fillId="5" borderId="1" xfId="19" applyNumberFormat="1" applyFont="1" applyFill="1" applyBorder="1" applyAlignment="1">
      <alignment/>
    </xf>
    <xf numFmtId="0" fontId="3" fillId="0" borderId="0" xfId="0" applyFont="1" applyAlignment="1">
      <alignment/>
    </xf>
    <xf numFmtId="41" fontId="25" fillId="0" borderId="0" xfId="18" applyFont="1" applyAlignment="1">
      <alignment/>
    </xf>
    <xf numFmtId="4" fontId="0" fillId="0" borderId="0" xfId="0" applyNumberFormat="1" applyAlignment="1">
      <alignment/>
    </xf>
    <xf numFmtId="0" fontId="28" fillId="5" borderId="1" xfId="0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41" fontId="30" fillId="5" borderId="1" xfId="18" applyFont="1" applyFill="1" applyBorder="1" applyAlignment="1">
      <alignment horizontal="center"/>
    </xf>
    <xf numFmtId="4" fontId="29" fillId="5" borderId="1" xfId="19" applyNumberFormat="1" applyFont="1" applyFill="1" applyBorder="1" applyAlignment="1">
      <alignment horizontal="center"/>
    </xf>
    <xf numFmtId="4" fontId="29" fillId="5" borderId="1" xfId="0" applyNumberFormat="1" applyFont="1" applyFill="1" applyBorder="1" applyAlignment="1">
      <alignment horizontal="center"/>
    </xf>
    <xf numFmtId="41" fontId="31" fillId="0" borderId="1" xfId="18" applyFont="1" applyBorder="1" applyAlignment="1">
      <alignment/>
    </xf>
    <xf numFmtId="41" fontId="32" fillId="0" borderId="1" xfId="18" applyFont="1" applyBorder="1" applyAlignment="1">
      <alignment/>
    </xf>
    <xf numFmtId="4" fontId="15" fillId="0" borderId="1" xfId="19" applyNumberFormat="1" applyFont="1" applyBorder="1" applyAlignment="1">
      <alignment/>
    </xf>
    <xf numFmtId="3" fontId="30" fillId="2" borderId="1" xfId="0" applyNumberFormat="1" applyFont="1" applyFill="1" applyBorder="1" applyAlignment="1">
      <alignment/>
    </xf>
    <xf numFmtId="0" fontId="28" fillId="5" borderId="1" xfId="0" applyFont="1" applyFill="1" applyBorder="1" applyAlignment="1">
      <alignment/>
    </xf>
    <xf numFmtId="3" fontId="28" fillId="5" borderId="1" xfId="0" applyNumberFormat="1" applyFont="1" applyFill="1" applyBorder="1" applyAlignment="1">
      <alignment/>
    </xf>
    <xf numFmtId="4" fontId="21" fillId="5" borderId="1" xfId="19" applyNumberFormat="1" applyFont="1" applyFill="1" applyBorder="1" applyAlignment="1">
      <alignment/>
    </xf>
    <xf numFmtId="0" fontId="29" fillId="3" borderId="1" xfId="0" applyFont="1" applyFill="1" applyBorder="1" applyAlignment="1">
      <alignment/>
    </xf>
    <xf numFmtId="0" fontId="29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34" fillId="0" borderId="1" xfId="0" applyFont="1" applyBorder="1" applyAlignment="1">
      <alignment/>
    </xf>
    <xf numFmtId="0" fontId="34" fillId="0" borderId="0" xfId="0" applyFont="1" applyFill="1" applyBorder="1" applyAlignment="1">
      <alignment/>
    </xf>
    <xf numFmtId="2" fontId="11" fillId="2" borderId="0" xfId="18" applyNumberFormat="1" applyFont="1" applyFill="1" applyBorder="1" applyAlignment="1">
      <alignment/>
    </xf>
    <xf numFmtId="0" fontId="28" fillId="3" borderId="1" xfId="0" applyFont="1" applyFill="1" applyBorder="1" applyAlignment="1">
      <alignment/>
    </xf>
    <xf numFmtId="41" fontId="28" fillId="3" borderId="1" xfId="18" applyFont="1" applyFill="1" applyBorder="1" applyAlignment="1">
      <alignment/>
    </xf>
    <xf numFmtId="0" fontId="0" fillId="0" borderId="0" xfId="0" applyBorder="1" applyAlignment="1">
      <alignment/>
    </xf>
    <xf numFmtId="0" fontId="28" fillId="3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/>
    </xf>
    <xf numFmtId="41" fontId="34" fillId="0" borderId="1" xfId="18" applyFont="1" applyBorder="1" applyAlignment="1">
      <alignment/>
    </xf>
    <xf numFmtId="0" fontId="33" fillId="3" borderId="1" xfId="0" applyFont="1" applyFill="1" applyBorder="1" applyAlignment="1">
      <alignment/>
    </xf>
    <xf numFmtId="0" fontId="28" fillId="2" borderId="3" xfId="0" applyFont="1" applyFill="1" applyBorder="1" applyAlignment="1">
      <alignment horizontal="center"/>
    </xf>
    <xf numFmtId="0" fontId="37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3" fillId="0" borderId="2" xfId="0" applyFont="1" applyBorder="1" applyAlignment="1">
      <alignment/>
    </xf>
    <xf numFmtId="0" fontId="23" fillId="0" borderId="7" xfId="0" applyFont="1" applyBorder="1" applyAlignment="1">
      <alignment/>
    </xf>
    <xf numFmtId="0" fontId="34" fillId="0" borderId="6" xfId="0" applyFont="1" applyBorder="1" applyAlignment="1">
      <alignment/>
    </xf>
    <xf numFmtId="0" fontId="34" fillId="0" borderId="8" xfId="0" applyFont="1" applyBorder="1" applyAlignment="1">
      <alignment/>
    </xf>
    <xf numFmtId="0" fontId="34" fillId="0" borderId="9" xfId="0" applyFont="1" applyBorder="1" applyAlignment="1">
      <alignment/>
    </xf>
    <xf numFmtId="0" fontId="34" fillId="0" borderId="10" xfId="0" applyFont="1" applyBorder="1" applyAlignment="1">
      <alignment/>
    </xf>
    <xf numFmtId="0" fontId="38" fillId="0" borderId="1" xfId="0" applyFont="1" applyBorder="1" applyAlignment="1">
      <alignment/>
    </xf>
    <xf numFmtId="49" fontId="3" fillId="0" borderId="1" xfId="19" applyNumberFormat="1" applyFont="1" applyBorder="1" applyAlignment="1">
      <alignment horizontal="right"/>
    </xf>
    <xf numFmtId="49" fontId="3" fillId="0" borderId="1" xfId="18" applyNumberFormat="1" applyFont="1" applyBorder="1" applyAlignment="1">
      <alignment horizontal="right"/>
    </xf>
    <xf numFmtId="0" fontId="39" fillId="0" borderId="1" xfId="0" applyFont="1" applyBorder="1" applyAlignment="1">
      <alignment/>
    </xf>
    <xf numFmtId="49" fontId="5" fillId="3" borderId="1" xfId="19" applyNumberFormat="1" applyFont="1" applyFill="1" applyBorder="1" applyAlignment="1">
      <alignment horizontal="right"/>
    </xf>
    <xf numFmtId="49" fontId="5" fillId="3" borderId="1" xfId="18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34" fillId="0" borderId="1" xfId="0" applyFont="1" applyBorder="1" applyAlignment="1">
      <alignment/>
    </xf>
    <xf numFmtId="41" fontId="28" fillId="3" borderId="1" xfId="0" applyNumberFormat="1" applyFont="1" applyFill="1" applyBorder="1" applyAlignment="1">
      <alignment/>
    </xf>
    <xf numFmtId="49" fontId="5" fillId="3" borderId="1" xfId="0" applyNumberFormat="1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right"/>
    </xf>
    <xf numFmtId="49" fontId="5" fillId="0" borderId="1" xfId="19" applyNumberFormat="1" applyFont="1" applyBorder="1" applyAlignment="1">
      <alignment horizontal="right"/>
    </xf>
    <xf numFmtId="49" fontId="5" fillId="0" borderId="1" xfId="18" applyNumberFormat="1" applyFont="1" applyBorder="1" applyAlignment="1">
      <alignment horizontal="right"/>
    </xf>
    <xf numFmtId="41" fontId="0" fillId="0" borderId="0" xfId="0" applyNumberFormat="1" applyAlignment="1">
      <alignment/>
    </xf>
    <xf numFmtId="0" fontId="39" fillId="0" borderId="4" xfId="0" applyFont="1" applyBorder="1" applyAlignment="1">
      <alignment/>
    </xf>
    <xf numFmtId="41" fontId="28" fillId="3" borderId="4" xfId="18" applyFont="1" applyFill="1" applyBorder="1" applyAlignment="1">
      <alignment/>
    </xf>
    <xf numFmtId="49" fontId="5" fillId="3" borderId="4" xfId="19" applyNumberFormat="1" applyFont="1" applyFill="1" applyBorder="1" applyAlignment="1">
      <alignment horizontal="right"/>
    </xf>
    <xf numFmtId="49" fontId="5" fillId="3" borderId="4" xfId="18" applyNumberFormat="1" applyFont="1" applyFill="1" applyBorder="1" applyAlignment="1">
      <alignment horizontal="right"/>
    </xf>
    <xf numFmtId="0" fontId="39" fillId="0" borderId="11" xfId="0" applyFont="1" applyBorder="1" applyAlignment="1">
      <alignment/>
    </xf>
    <xf numFmtId="41" fontId="34" fillId="0" borderId="11" xfId="18" applyFont="1" applyBorder="1" applyAlignment="1">
      <alignment/>
    </xf>
    <xf numFmtId="49" fontId="3" fillId="0" borderId="11" xfId="19" applyNumberFormat="1" applyFont="1" applyBorder="1" applyAlignment="1">
      <alignment horizontal="right"/>
    </xf>
    <xf numFmtId="49" fontId="3" fillId="0" borderId="11" xfId="18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41" fontId="34" fillId="0" borderId="0" xfId="18" applyFont="1" applyBorder="1" applyAlignment="1">
      <alignment/>
    </xf>
    <xf numFmtId="49" fontId="3" fillId="0" borderId="0" xfId="19" applyNumberFormat="1" applyFont="1" applyBorder="1" applyAlignment="1">
      <alignment horizontal="right"/>
    </xf>
    <xf numFmtId="49" fontId="3" fillId="0" borderId="0" xfId="18" applyNumberFormat="1" applyFont="1" applyBorder="1" applyAlignment="1">
      <alignment horizontal="right"/>
    </xf>
    <xf numFmtId="41" fontId="28" fillId="0" borderId="0" xfId="18" applyFont="1" applyBorder="1" applyAlignment="1">
      <alignment/>
    </xf>
    <xf numFmtId="49" fontId="5" fillId="0" borderId="0" xfId="19" applyNumberFormat="1" applyFont="1" applyBorder="1" applyAlignment="1">
      <alignment horizontal="right"/>
    </xf>
    <xf numFmtId="49" fontId="5" fillId="0" borderId="0" xfId="18" applyNumberFormat="1" applyFont="1" applyBorder="1" applyAlignment="1">
      <alignment horizontal="right"/>
    </xf>
    <xf numFmtId="0" fontId="34" fillId="0" borderId="0" xfId="0" applyFont="1" applyAlignment="1">
      <alignment/>
    </xf>
    <xf numFmtId="41" fontId="34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4" fontId="11" fillId="2" borderId="0" xfId="19" applyNumberFormat="1" applyFont="1" applyFill="1" applyBorder="1" applyAlignment="1">
      <alignment/>
    </xf>
    <xf numFmtId="0" fontId="40" fillId="6" borderId="1" xfId="0" applyFont="1" applyFill="1" applyBorder="1" applyAlignment="1">
      <alignment horizontal="center"/>
    </xf>
    <xf numFmtId="41" fontId="13" fillId="6" borderId="1" xfId="18" applyFont="1" applyFill="1" applyBorder="1" applyAlignment="1">
      <alignment horizontal="center"/>
    </xf>
    <xf numFmtId="41" fontId="40" fillId="6" borderId="1" xfId="18" applyFont="1" applyFill="1" applyBorder="1" applyAlignment="1">
      <alignment horizontal="center"/>
    </xf>
    <xf numFmtId="41" fontId="40" fillId="6" borderId="1" xfId="18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40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41" fontId="14" fillId="0" borderId="1" xfId="18" applyFont="1" applyBorder="1" applyAlignment="1">
      <alignment horizontal="center"/>
    </xf>
    <xf numFmtId="4" fontId="41" fillId="0" borderId="1" xfId="19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170" fontId="14" fillId="0" borderId="1" xfId="18" applyNumberFormat="1" applyFont="1" applyBorder="1" applyAlignment="1">
      <alignment horizontal="center"/>
    </xf>
    <xf numFmtId="41" fontId="14" fillId="0" borderId="1" xfId="18" applyFont="1" applyBorder="1" applyAlignment="1">
      <alignment horizontal="right"/>
    </xf>
    <xf numFmtId="165" fontId="23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25" fillId="0" borderId="1" xfId="0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41" fontId="25" fillId="0" borderId="1" xfId="18" applyFont="1" applyBorder="1" applyAlignment="1">
      <alignment horizontal="center"/>
    </xf>
    <xf numFmtId="0" fontId="30" fillId="6" borderId="1" xfId="0" applyFont="1" applyFill="1" applyBorder="1" applyAlignment="1">
      <alignment/>
    </xf>
    <xf numFmtId="3" fontId="30" fillId="6" borderId="1" xfId="0" applyNumberFormat="1" applyFont="1" applyFill="1" applyBorder="1" applyAlignment="1">
      <alignment horizontal="center"/>
    </xf>
    <xf numFmtId="4" fontId="21" fillId="6" borderId="1" xfId="19" applyNumberFormat="1" applyFont="1" applyFill="1" applyBorder="1" applyAlignment="1">
      <alignment horizontal="center"/>
    </xf>
    <xf numFmtId="165" fontId="23" fillId="6" borderId="1" xfId="0" applyNumberFormat="1" applyFont="1" applyFill="1" applyBorder="1" applyAlignment="1">
      <alignment/>
    </xf>
    <xf numFmtId="41" fontId="0" fillId="0" borderId="0" xfId="18" applyAlignment="1">
      <alignment/>
    </xf>
    <xf numFmtId="4" fontId="0" fillId="0" borderId="0" xfId="19" applyNumberFormat="1" applyBorder="1" applyAlignment="1">
      <alignment/>
    </xf>
    <xf numFmtId="0" fontId="0" fillId="0" borderId="0" xfId="0" applyFont="1" applyAlignment="1">
      <alignment wrapText="1"/>
    </xf>
    <xf numFmtId="0" fontId="28" fillId="0" borderId="0" xfId="0" applyFont="1" applyAlignment="1">
      <alignment/>
    </xf>
    <xf numFmtId="41" fontId="5" fillId="0" borderId="0" xfId="18" applyFont="1" applyAlignment="1">
      <alignment/>
    </xf>
    <xf numFmtId="41" fontId="28" fillId="0" borderId="0" xfId="18" applyFont="1" applyAlignment="1">
      <alignment/>
    </xf>
    <xf numFmtId="0" fontId="33" fillId="2" borderId="12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3" fillId="3" borderId="3" xfId="0" applyFont="1" applyFill="1" applyBorder="1" applyAlignment="1">
      <alignment horizontal="center"/>
    </xf>
    <xf numFmtId="0" fontId="33" fillId="3" borderId="5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5" fillId="3" borderId="3" xfId="0" applyFont="1" applyFill="1" applyBorder="1" applyAlignment="1">
      <alignment horizontal="center"/>
    </xf>
    <xf numFmtId="0" fontId="35" fillId="3" borderId="5" xfId="0" applyFont="1" applyFill="1" applyBorder="1" applyAlignment="1">
      <alignment horizontal="center"/>
    </xf>
    <xf numFmtId="0" fontId="37" fillId="3" borderId="13" xfId="0" applyFont="1" applyFill="1" applyBorder="1" applyAlignment="1">
      <alignment horizontal="center"/>
    </xf>
    <xf numFmtId="0" fontId="36" fillId="3" borderId="3" xfId="0" applyFont="1" applyFill="1" applyBorder="1" applyAlignment="1">
      <alignment horizontal="center"/>
    </xf>
    <xf numFmtId="0" fontId="36" fillId="3" borderId="5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6" fillId="3" borderId="13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/>
    </xf>
    <xf numFmtId="0" fontId="37" fillId="3" borderId="3" xfId="0" applyFont="1" applyFill="1" applyBorder="1" applyAlignment="1">
      <alignment horizontal="center"/>
    </xf>
    <xf numFmtId="0" fontId="37" fillId="3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1</xdr:col>
      <xdr:colOff>0</xdr:colOff>
      <xdr:row>42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7372350"/>
          <a:ext cx="1790700" cy="495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Esercizi
Alberghieri</a:t>
          </a:r>
        </a:p>
      </xdr:txBody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1657350</xdr:colOff>
      <xdr:row>46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8058150"/>
          <a:ext cx="1647825" cy="495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Esercizi
Extralberghieri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18</xdr:col>
      <xdr:colOff>409575</xdr:colOff>
      <xdr:row>3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19050"/>
          <a:ext cx="91249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ARRIVI  E PRESENZE DI ITALIANI E STRANIERI
STRUTTURE RICETTIVE ALBERGHIERE - 5 STELLE
ANNO 1997 E 1998 - CONFRONTO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18</xdr:col>
      <xdr:colOff>409575</xdr:colOff>
      <xdr:row>3</xdr:row>
      <xdr:rowOff>152400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0" y="19050"/>
          <a:ext cx="91249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AFFITTACAMERE e B&amp;B
ARRIVI  E PRESENZE DI ITALIANI E STRANIERI
ANNO 2001 E 2002 - CONFRONTO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7</xdr:col>
      <xdr:colOff>0</xdr:colOff>
      <xdr:row>4</xdr:row>
      <xdr:rowOff>123825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28575"/>
          <a:ext cx="52673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ARRIVI E PRESENZE TURISTI STRANIERI
ANNI 2001 - 2002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504825</xdr:colOff>
      <xdr:row>9</xdr:row>
      <xdr:rowOff>123825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28575"/>
          <a:ext cx="639127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ARRIVI E PRESENZE TURISTI ITALIANI 
SUDDIVISI PER REGIONE
ANNI 2001 - 2002 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(ordinato per presenze)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14</xdr:col>
      <xdr:colOff>561975</xdr:colOff>
      <xdr:row>13</xdr:row>
      <xdr:rowOff>114300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676275"/>
          <a:ext cx="9525000" cy="1543050"/>
        </a:xfrm>
        <a:prstGeom prst="roundRect">
          <a:avLst/>
        </a:prstGeom>
        <a:solidFill>
          <a:srgbClr val="FFFFFF"/>
        </a:solidFill>
        <a:ln w="5207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CONSISTENZA DELLA RICETTIVITA' 
ALBERGHIERA 
 ANNO 2001 e ANNO 2002 </a:t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295275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8343900" y="2428875"/>
          <a:ext cx="0" cy="2952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Presenze
Var. + /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219075</xdr:rowOff>
    </xdr:from>
    <xdr:to>
      <xdr:col>1</xdr:col>
      <xdr:colOff>0</xdr:colOff>
      <xdr:row>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5162550"/>
          <a:ext cx="1219200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Esercizi
Alberghieri</a:t>
          </a:r>
        </a:p>
      </xdr:txBody>
    </xdr:sp>
    <xdr:clientData/>
  </xdr:twoCellAnchor>
  <xdr:twoCellAnchor>
    <xdr:from>
      <xdr:col>0</xdr:col>
      <xdr:colOff>9525</xdr:colOff>
      <xdr:row>38</xdr:row>
      <xdr:rowOff>9525</xdr:rowOff>
    </xdr:from>
    <xdr:to>
      <xdr:col>0</xdr:col>
      <xdr:colOff>1219200</xdr:colOff>
      <xdr:row>39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8077200"/>
          <a:ext cx="1209675" cy="4095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Esercizi
extralberghieri</a:t>
          </a:r>
        </a:p>
      </xdr:txBody>
    </xdr:sp>
    <xdr:clientData/>
  </xdr:twoCellAnchor>
  <xdr:oneCellAnchor>
    <xdr:from>
      <xdr:col>0</xdr:col>
      <xdr:colOff>371475</xdr:colOff>
      <xdr:row>24</xdr:row>
      <xdr:rowOff>152400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7147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733425</xdr:colOff>
      <xdr:row>24</xdr:row>
      <xdr:rowOff>152400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7334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733425</xdr:colOff>
      <xdr:row>24</xdr:row>
      <xdr:rowOff>152400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73342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409575</xdr:colOff>
      <xdr:row>26</xdr:row>
      <xdr:rowOff>57150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09575" y="583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419100</xdr:colOff>
      <xdr:row>25</xdr:row>
      <xdr:rowOff>47625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19100" y="563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1009650</xdr:colOff>
      <xdr:row>25</xdr:row>
      <xdr:rowOff>95250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10096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18</xdr:col>
      <xdr:colOff>409575</xdr:colOff>
      <xdr:row>4</xdr:row>
      <xdr:rowOff>142875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19050"/>
          <a:ext cx="94392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ARRIVI  E PRESENZE DI ITALIANI E STRANIERI
STRUTTURE RICETTIVE ALBERGHIERE - 5 STELLE
ANNO 1997 E 1998 - CONFRONTO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18</xdr:col>
      <xdr:colOff>409575</xdr:colOff>
      <xdr:row>4</xdr:row>
      <xdr:rowOff>142875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0" y="19050"/>
          <a:ext cx="94392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RIEPILOGO 
ARRIVI  E PRESENZE DI ITALIANI E STRANIERI
STRUTTURE RICETTIVE COMUNE DI FERRARA
ANNO 2001 E 2002 - CONFRONTO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18</xdr:col>
      <xdr:colOff>409575</xdr:colOff>
      <xdr:row>3</xdr:row>
      <xdr:rowOff>142875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19050"/>
          <a:ext cx="92583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ARRIVI  E PRESENZE DI ITALIANI E STRANIERI
STRUTTURE RICETTIVE ALBERGHIERE - 5 STELLE
ANNO 1997 E 1998 - CONFRONTO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18</xdr:col>
      <xdr:colOff>409575</xdr:colOff>
      <xdr:row>3</xdr:row>
      <xdr:rowOff>142875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0" y="19050"/>
          <a:ext cx="92583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ARRIVI  E PRESENZE DI ITALIANI E STRANIERI
STRUTTURE ALBERGHIERE
ANNO 2001   E 2002 - CONFRONTO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18</xdr:col>
      <xdr:colOff>409575</xdr:colOff>
      <xdr:row>4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19050"/>
          <a:ext cx="91249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ARRIVI  E PRESENZE DI ITALIANI E STRANIERI
STRUTTURE RICETTIVE ALBERGHIERE - 5 STELLE
ANNO 1997 E 1998 - CONFRONTO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18</xdr:col>
      <xdr:colOff>409575</xdr:colOff>
      <xdr:row>4</xdr:row>
      <xdr:rowOff>152400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0" y="19050"/>
          <a:ext cx="91249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ARRIVI  E PRESENZE DI ITALIANI E STRANIERI
STRUTTURE EXTRALBERGHIERE
(Campeggio, Ostello, Affittacamere,B&amp;B, Agriturismo, Appartamenti)
ANNO 2001 e 2002 - CONFRONTO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18</xdr:col>
      <xdr:colOff>409575</xdr:colOff>
      <xdr:row>3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19050"/>
          <a:ext cx="92583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ARRIVI  E PRESENZE DI ITALIANI E STRANIERI
STRUTTURE RICETTIVE ALBERGHIERE - 5 STELLE
ANNO 1997 E 1998 - CONFRONTO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18</xdr:col>
      <xdr:colOff>409575</xdr:colOff>
      <xdr:row>3</xdr:row>
      <xdr:rowOff>152400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0" y="19050"/>
          <a:ext cx="92583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5 - 4 Stelle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ARRIVI  E PRESENZE DI ITALIANI E STRANIERI
STRUTTURE RICETTIVE ALBERGHIERE  
ANNO 1997 E 1998 - CONFRONTO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18</xdr:col>
      <xdr:colOff>409575</xdr:colOff>
      <xdr:row>3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19050"/>
          <a:ext cx="92868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ARRIVI  E PRESENZE DI ITALIANI E STRANIERI
STRUTTURE RICETTIVE ALBERGHIERE - 5 STELLE
ANNO 1997 E 1998 - CONFRONTO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18</xdr:col>
      <xdr:colOff>409575</xdr:colOff>
      <xdr:row>3</xdr:row>
      <xdr:rowOff>152400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0" y="19050"/>
          <a:ext cx="92868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ARRIVI  E PRESENZE DI ITALIANI E STRANIERI
STRUTTURE RICETTIVE ALBERGHIERE - 3 STELLE
ANNO 2001 E 2002 - CONFRONTO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18</xdr:col>
      <xdr:colOff>409575</xdr:colOff>
      <xdr:row>3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19050"/>
          <a:ext cx="92487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ARRIVI  E PRESENZE DI ITALIANI E STRANIERI
STRUTTURE RICETTIVE ALBERGHIERE - 5 STELLE
ANNO 1997 E 1998 - CONFRONTO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18</xdr:col>
      <xdr:colOff>409575</xdr:colOff>
      <xdr:row>3</xdr:row>
      <xdr:rowOff>152400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0" y="19050"/>
          <a:ext cx="92487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ARRIVI  E PRESENZE DI ITALIANI E STRANIERI
STRUTTURE RICETTIVE ALBERGHIERE - 2 STELLE
ANNO 2001 E 2002 - CONFRONTO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18</xdr:col>
      <xdr:colOff>409575</xdr:colOff>
      <xdr:row>3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19050"/>
          <a:ext cx="91916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ARRIVI  E PRESENZE DI ITALIANI E STRANIERI
STRUTTURE RICETTIVE ALBERGHIERE - 5 STELLE
ANNO 1997 E 1998 - CONFRONTO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18</xdr:col>
      <xdr:colOff>409575</xdr:colOff>
      <xdr:row>3</xdr:row>
      <xdr:rowOff>152400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0" y="19050"/>
          <a:ext cx="91916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ARRIVI  E PRESENZE DI ITALIANI E STRANIERI
STRUTTURE RICETTIVE ALBERGHIERE - 1 STELLE
ANNO 2001  e  2002 - CONFRONTO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45QJW1IF\DANIELA\STATISTICA\Dati%202003\ISTAT%20COMPLETO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45QJW1IF\DANIELA\STATISTICA\Dati%202003\ISTAT%20COMPLETO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45QJW1IF\DANIELA\STATISTICA\Dati%202003\NAZIONI%20ISTATcomple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45QJW1IF\DANIELA\STATISTICA\Dati%202003\Regioni%20complete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5 stelle"/>
      <sheetName val="4 stelle"/>
      <sheetName val="3 stelle"/>
      <sheetName val="2 stelle"/>
      <sheetName val="1 stella"/>
      <sheetName val="residenza tur"/>
      <sheetName val="campeggio"/>
      <sheetName val="agriturismo"/>
      <sheetName val="Ostello"/>
      <sheetName val="Casa per Ferie"/>
      <sheetName val="affittacamere"/>
      <sheetName val="bed&amp;breakfast"/>
      <sheetName val="affitta e BB"/>
      <sheetName val="appartamenti"/>
      <sheetName val="5-4 stelle"/>
      <sheetName val="5-4-3 stelle"/>
      <sheetName val="2-1 stella"/>
      <sheetName val="alberghi "/>
      <sheetName val="alberghi e residenza"/>
      <sheetName val="completa"/>
      <sheetName val="riep. altre strutt"/>
      <sheetName val="Foglio2"/>
      <sheetName val="Foglio3"/>
    </sheetNames>
    <sheetDataSet>
      <sheetData sheetId="3">
        <row r="9">
          <cell r="C9">
            <v>2940</v>
          </cell>
          <cell r="F9">
            <v>5954</v>
          </cell>
          <cell r="I9">
            <v>452</v>
          </cell>
          <cell r="L9">
            <v>903</v>
          </cell>
        </row>
        <row r="11">
          <cell r="C11">
            <v>3230</v>
          </cell>
          <cell r="F11">
            <v>5684</v>
          </cell>
          <cell r="I11">
            <v>643</v>
          </cell>
          <cell r="L11">
            <v>1258</v>
          </cell>
        </row>
        <row r="13">
          <cell r="C13">
            <v>4601</v>
          </cell>
          <cell r="F13">
            <v>8047</v>
          </cell>
          <cell r="I13">
            <v>872</v>
          </cell>
          <cell r="L13">
            <v>1711</v>
          </cell>
        </row>
        <row r="15">
          <cell r="C15">
            <v>4810</v>
          </cell>
          <cell r="F15">
            <v>8436</v>
          </cell>
          <cell r="I15">
            <v>1700</v>
          </cell>
          <cell r="L15">
            <v>3580</v>
          </cell>
        </row>
        <row r="17">
          <cell r="C17">
            <v>3874</v>
          </cell>
          <cell r="F17">
            <v>6607</v>
          </cell>
          <cell r="I17">
            <v>1853</v>
          </cell>
          <cell r="L17">
            <v>4429</v>
          </cell>
        </row>
        <row r="19">
          <cell r="C19">
            <v>3439</v>
          </cell>
          <cell r="F19">
            <v>5742</v>
          </cell>
          <cell r="I19">
            <v>1396</v>
          </cell>
          <cell r="L19">
            <v>2469</v>
          </cell>
        </row>
        <row r="21">
          <cell r="C21">
            <v>2572</v>
          </cell>
          <cell r="F21">
            <v>5081</v>
          </cell>
          <cell r="I21">
            <v>1320</v>
          </cell>
          <cell r="L21">
            <v>2650</v>
          </cell>
        </row>
        <row r="23">
          <cell r="C23">
            <v>2830</v>
          </cell>
          <cell r="F23">
            <v>5422</v>
          </cell>
          <cell r="I23">
            <v>1166</v>
          </cell>
          <cell r="L23">
            <v>2386</v>
          </cell>
        </row>
        <row r="25">
          <cell r="C25">
            <v>3762</v>
          </cell>
          <cell r="F25">
            <v>6537</v>
          </cell>
          <cell r="I25">
            <v>1611</v>
          </cell>
          <cell r="L25">
            <v>3721</v>
          </cell>
        </row>
        <row r="27">
          <cell r="C27">
            <v>3941</v>
          </cell>
          <cell r="F27">
            <v>6792</v>
          </cell>
          <cell r="I27">
            <v>1472</v>
          </cell>
          <cell r="L27">
            <v>3680</v>
          </cell>
        </row>
        <row r="29">
          <cell r="C29">
            <v>3855</v>
          </cell>
          <cell r="F29">
            <v>6476</v>
          </cell>
          <cell r="I29">
            <v>1056</v>
          </cell>
          <cell r="L29">
            <v>2354</v>
          </cell>
        </row>
        <row r="31">
          <cell r="C31">
            <v>3891</v>
          </cell>
          <cell r="F31">
            <v>6870</v>
          </cell>
          <cell r="I31">
            <v>582</v>
          </cell>
          <cell r="L31">
            <v>1264</v>
          </cell>
        </row>
      </sheetData>
      <sheetData sheetId="4">
        <row r="9">
          <cell r="C9">
            <v>884</v>
          </cell>
          <cell r="F9">
            <v>1679</v>
          </cell>
          <cell r="I9">
            <v>124</v>
          </cell>
          <cell r="L9">
            <v>256</v>
          </cell>
        </row>
        <row r="11">
          <cell r="C11">
            <v>916</v>
          </cell>
          <cell r="F11">
            <v>1647</v>
          </cell>
          <cell r="I11">
            <v>198</v>
          </cell>
          <cell r="L11">
            <v>351</v>
          </cell>
        </row>
        <row r="13">
          <cell r="C13">
            <v>1279</v>
          </cell>
          <cell r="F13">
            <v>2629</v>
          </cell>
          <cell r="I13">
            <v>311</v>
          </cell>
          <cell r="L13">
            <v>549</v>
          </cell>
        </row>
        <row r="15">
          <cell r="C15">
            <v>1550</v>
          </cell>
          <cell r="F15">
            <v>2855</v>
          </cell>
          <cell r="I15">
            <v>546</v>
          </cell>
          <cell r="L15">
            <v>1032</v>
          </cell>
        </row>
        <row r="17">
          <cell r="C17">
            <v>1214</v>
          </cell>
          <cell r="F17">
            <v>2194</v>
          </cell>
          <cell r="I17">
            <v>578</v>
          </cell>
          <cell r="L17">
            <v>1272</v>
          </cell>
        </row>
        <row r="19">
          <cell r="C19">
            <v>924</v>
          </cell>
          <cell r="F19">
            <v>1869</v>
          </cell>
          <cell r="I19">
            <v>451</v>
          </cell>
          <cell r="L19">
            <v>803</v>
          </cell>
        </row>
        <row r="21">
          <cell r="C21">
            <v>792</v>
          </cell>
          <cell r="F21">
            <v>1835</v>
          </cell>
          <cell r="I21">
            <v>589</v>
          </cell>
          <cell r="L21">
            <v>1294</v>
          </cell>
        </row>
        <row r="23">
          <cell r="C23">
            <v>1098</v>
          </cell>
          <cell r="F23">
            <v>2515</v>
          </cell>
          <cell r="I23">
            <v>586</v>
          </cell>
          <cell r="L23">
            <v>1066</v>
          </cell>
        </row>
        <row r="25">
          <cell r="C25">
            <v>1147</v>
          </cell>
          <cell r="F25">
            <v>2149</v>
          </cell>
          <cell r="I25">
            <v>585</v>
          </cell>
          <cell r="L25">
            <v>1122</v>
          </cell>
        </row>
        <row r="27">
          <cell r="C27">
            <v>1258</v>
          </cell>
          <cell r="F27">
            <v>2498</v>
          </cell>
          <cell r="I27">
            <v>410</v>
          </cell>
          <cell r="L27">
            <v>897</v>
          </cell>
        </row>
        <row r="29">
          <cell r="C29">
            <v>1066</v>
          </cell>
          <cell r="F29">
            <v>2205</v>
          </cell>
          <cell r="I29">
            <v>249</v>
          </cell>
          <cell r="L29">
            <v>527</v>
          </cell>
        </row>
        <row r="31">
          <cell r="C31">
            <v>1039</v>
          </cell>
          <cell r="F31">
            <v>1959</v>
          </cell>
          <cell r="I31">
            <v>151</v>
          </cell>
          <cell r="L31">
            <v>316</v>
          </cell>
        </row>
      </sheetData>
      <sheetData sheetId="5">
        <row r="9">
          <cell r="C9">
            <v>326</v>
          </cell>
          <cell r="F9">
            <v>1563</v>
          </cell>
          <cell r="I9">
            <v>97</v>
          </cell>
          <cell r="L9">
            <v>655</v>
          </cell>
        </row>
        <row r="11">
          <cell r="C11">
            <v>353</v>
          </cell>
          <cell r="F11">
            <v>1343</v>
          </cell>
          <cell r="I11">
            <v>128</v>
          </cell>
          <cell r="L11">
            <v>676</v>
          </cell>
        </row>
        <row r="13">
          <cell r="C13">
            <v>695</v>
          </cell>
          <cell r="F13">
            <v>2207</v>
          </cell>
          <cell r="I13">
            <v>164</v>
          </cell>
          <cell r="L13">
            <v>883</v>
          </cell>
        </row>
        <row r="15">
          <cell r="C15">
            <v>825</v>
          </cell>
          <cell r="F15">
            <v>2379</v>
          </cell>
          <cell r="I15">
            <v>289</v>
          </cell>
          <cell r="L15">
            <v>1177</v>
          </cell>
        </row>
        <row r="17">
          <cell r="C17">
            <v>676</v>
          </cell>
          <cell r="F17">
            <v>2232</v>
          </cell>
          <cell r="I17">
            <v>311</v>
          </cell>
          <cell r="L17">
            <v>1365</v>
          </cell>
        </row>
        <row r="19">
          <cell r="C19">
            <v>578</v>
          </cell>
          <cell r="F19">
            <v>2360</v>
          </cell>
          <cell r="I19">
            <v>324</v>
          </cell>
          <cell r="L19">
            <v>1346</v>
          </cell>
        </row>
        <row r="21">
          <cell r="C21">
            <v>497</v>
          </cell>
          <cell r="F21">
            <v>2674</v>
          </cell>
          <cell r="I21">
            <v>466</v>
          </cell>
          <cell r="L21">
            <v>1549</v>
          </cell>
        </row>
        <row r="23">
          <cell r="C23">
            <v>467</v>
          </cell>
          <cell r="F23">
            <v>1706</v>
          </cell>
          <cell r="I23">
            <v>249</v>
          </cell>
          <cell r="L23">
            <v>900</v>
          </cell>
        </row>
        <row r="25">
          <cell r="C25">
            <v>672</v>
          </cell>
          <cell r="F25">
            <v>2241</v>
          </cell>
          <cell r="I25">
            <v>329</v>
          </cell>
          <cell r="L25">
            <v>1189</v>
          </cell>
        </row>
        <row r="27">
          <cell r="C27">
            <v>679</v>
          </cell>
          <cell r="F27">
            <v>2249</v>
          </cell>
          <cell r="I27">
            <v>323</v>
          </cell>
          <cell r="L27">
            <v>1209</v>
          </cell>
        </row>
        <row r="29">
          <cell r="C29">
            <v>557</v>
          </cell>
          <cell r="F29">
            <v>1646</v>
          </cell>
          <cell r="I29">
            <v>215</v>
          </cell>
          <cell r="L29">
            <v>1339</v>
          </cell>
        </row>
        <row r="31">
          <cell r="C31">
            <v>668</v>
          </cell>
          <cell r="F31">
            <v>1644</v>
          </cell>
          <cell r="I31">
            <v>158</v>
          </cell>
          <cell r="L31">
            <v>960</v>
          </cell>
        </row>
      </sheetData>
      <sheetData sheetId="13">
        <row r="9">
          <cell r="C9">
            <v>198</v>
          </cell>
          <cell r="F9">
            <v>867</v>
          </cell>
          <cell r="I9">
            <v>44</v>
          </cell>
          <cell r="L9">
            <v>256</v>
          </cell>
        </row>
        <row r="10">
          <cell r="C10">
            <v>0</v>
          </cell>
          <cell r="F10">
            <v>0</v>
          </cell>
          <cell r="I10">
            <v>0</v>
          </cell>
          <cell r="L10">
            <v>0</v>
          </cell>
        </row>
        <row r="11">
          <cell r="C11">
            <v>238</v>
          </cell>
          <cell r="F11">
            <v>842</v>
          </cell>
          <cell r="I11">
            <v>61</v>
          </cell>
          <cell r="L11">
            <v>229</v>
          </cell>
        </row>
        <row r="12">
          <cell r="C12">
            <v>0</v>
          </cell>
          <cell r="F12">
            <v>0</v>
          </cell>
          <cell r="I12">
            <v>0</v>
          </cell>
          <cell r="L12">
            <v>0</v>
          </cell>
        </row>
        <row r="13">
          <cell r="C13">
            <v>413</v>
          </cell>
          <cell r="F13">
            <v>1334</v>
          </cell>
          <cell r="I13">
            <v>73</v>
          </cell>
          <cell r="L13">
            <v>265</v>
          </cell>
        </row>
        <row r="14">
          <cell r="C14">
            <v>0</v>
          </cell>
          <cell r="F14">
            <v>0</v>
          </cell>
          <cell r="I14">
            <v>0</v>
          </cell>
          <cell r="L14">
            <v>0</v>
          </cell>
        </row>
        <row r="15">
          <cell r="C15">
            <v>463</v>
          </cell>
          <cell r="F15">
            <v>1424</v>
          </cell>
          <cell r="I15">
            <v>214</v>
          </cell>
          <cell r="L15">
            <v>652</v>
          </cell>
        </row>
        <row r="16">
          <cell r="C16">
            <v>0</v>
          </cell>
          <cell r="F16">
            <v>0</v>
          </cell>
          <cell r="I16">
            <v>0</v>
          </cell>
          <cell r="L16">
            <v>0</v>
          </cell>
        </row>
        <row r="17">
          <cell r="C17">
            <v>477</v>
          </cell>
          <cell r="F17">
            <v>1404</v>
          </cell>
          <cell r="I17">
            <v>236</v>
          </cell>
          <cell r="L17">
            <v>867</v>
          </cell>
        </row>
        <row r="18">
          <cell r="C18">
            <v>0</v>
          </cell>
          <cell r="F18">
            <v>0</v>
          </cell>
          <cell r="I18">
            <v>0</v>
          </cell>
          <cell r="L18">
            <v>0</v>
          </cell>
        </row>
        <row r="19">
          <cell r="C19">
            <v>299</v>
          </cell>
          <cell r="F19">
            <v>977</v>
          </cell>
          <cell r="I19">
            <v>208</v>
          </cell>
          <cell r="L19">
            <v>608</v>
          </cell>
        </row>
        <row r="20">
          <cell r="C20">
            <v>0</v>
          </cell>
          <cell r="F20">
            <v>0</v>
          </cell>
          <cell r="I20">
            <v>0</v>
          </cell>
          <cell r="L20">
            <v>0</v>
          </cell>
        </row>
        <row r="21">
          <cell r="C21">
            <v>224</v>
          </cell>
          <cell r="F21">
            <v>987</v>
          </cell>
          <cell r="I21">
            <v>199</v>
          </cell>
          <cell r="L21">
            <v>587</v>
          </cell>
        </row>
        <row r="22">
          <cell r="C22">
            <v>0</v>
          </cell>
          <cell r="F22">
            <v>0</v>
          </cell>
          <cell r="I22">
            <v>0</v>
          </cell>
          <cell r="L22">
            <v>0</v>
          </cell>
        </row>
        <row r="23">
          <cell r="C23">
            <v>364</v>
          </cell>
          <cell r="F23">
            <v>1218</v>
          </cell>
          <cell r="I23">
            <v>168</v>
          </cell>
          <cell r="L23">
            <v>625</v>
          </cell>
        </row>
        <row r="24">
          <cell r="C24">
            <v>0</v>
          </cell>
          <cell r="F24">
            <v>0</v>
          </cell>
          <cell r="I24">
            <v>0</v>
          </cell>
          <cell r="L24">
            <v>0</v>
          </cell>
        </row>
        <row r="25">
          <cell r="C25">
            <v>450</v>
          </cell>
          <cell r="F25">
            <v>1273</v>
          </cell>
          <cell r="I25">
            <v>245</v>
          </cell>
          <cell r="L25">
            <v>930</v>
          </cell>
        </row>
        <row r="26">
          <cell r="C26">
            <v>0</v>
          </cell>
          <cell r="F26">
            <v>0</v>
          </cell>
          <cell r="I26">
            <v>0</v>
          </cell>
          <cell r="L26">
            <v>0</v>
          </cell>
        </row>
        <row r="27">
          <cell r="C27">
            <v>457</v>
          </cell>
          <cell r="F27">
            <v>1369</v>
          </cell>
          <cell r="I27">
            <v>231</v>
          </cell>
          <cell r="L27">
            <v>973</v>
          </cell>
        </row>
        <row r="28">
          <cell r="C28">
            <v>0</v>
          </cell>
          <cell r="F28">
            <v>0</v>
          </cell>
          <cell r="I28">
            <v>0</v>
          </cell>
          <cell r="L28">
            <v>0</v>
          </cell>
        </row>
        <row r="29">
          <cell r="C29">
            <v>450</v>
          </cell>
          <cell r="F29">
            <v>1308</v>
          </cell>
          <cell r="I29">
            <v>154</v>
          </cell>
          <cell r="L29">
            <v>895</v>
          </cell>
        </row>
        <row r="30">
          <cell r="C30">
            <v>0</v>
          </cell>
          <cell r="F30">
            <v>0</v>
          </cell>
          <cell r="I30">
            <v>0</v>
          </cell>
          <cell r="L30">
            <v>0</v>
          </cell>
        </row>
        <row r="31">
          <cell r="C31">
            <v>401</v>
          </cell>
          <cell r="F31">
            <v>1364</v>
          </cell>
          <cell r="I31">
            <v>67</v>
          </cell>
          <cell r="L31">
            <v>701</v>
          </cell>
        </row>
      </sheetData>
      <sheetData sheetId="20">
        <row r="10">
          <cell r="C10">
            <v>6110</v>
          </cell>
          <cell r="F10">
            <v>13322</v>
          </cell>
          <cell r="I10">
            <v>1331</v>
          </cell>
          <cell r="L10">
            <v>3354</v>
          </cell>
          <cell r="O10">
            <v>7441</v>
          </cell>
          <cell r="R10">
            <v>16676</v>
          </cell>
        </row>
        <row r="11">
          <cell r="C11">
            <v>0</v>
          </cell>
          <cell r="F11">
            <v>0</v>
          </cell>
          <cell r="I11">
            <v>0</v>
          </cell>
          <cell r="L11">
            <v>0</v>
          </cell>
          <cell r="O11">
            <v>0</v>
          </cell>
          <cell r="R11">
            <v>0</v>
          </cell>
        </row>
        <row r="12">
          <cell r="C12">
            <v>6921</v>
          </cell>
          <cell r="F12">
            <v>13374</v>
          </cell>
          <cell r="I12">
            <v>1766</v>
          </cell>
          <cell r="L12">
            <v>3700</v>
          </cell>
          <cell r="O12">
            <v>8687</v>
          </cell>
          <cell r="R12">
            <v>17074</v>
          </cell>
        </row>
        <row r="13"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</row>
        <row r="14">
          <cell r="C14">
            <v>11441</v>
          </cell>
          <cell r="F14">
            <v>21847</v>
          </cell>
          <cell r="I14">
            <v>3021</v>
          </cell>
          <cell r="L14">
            <v>6573</v>
          </cell>
          <cell r="O14">
            <v>14462</v>
          </cell>
          <cell r="R14">
            <v>28420</v>
          </cell>
        </row>
        <row r="15">
          <cell r="C15">
            <v>0</v>
          </cell>
          <cell r="F15">
            <v>0</v>
          </cell>
          <cell r="I15">
            <v>0</v>
          </cell>
          <cell r="L15">
            <v>0</v>
          </cell>
          <cell r="O15">
            <v>0</v>
          </cell>
          <cell r="R15">
            <v>0</v>
          </cell>
        </row>
        <row r="16">
          <cell r="C16">
            <v>11644</v>
          </cell>
          <cell r="F16">
            <v>22339</v>
          </cell>
          <cell r="I16">
            <v>5304</v>
          </cell>
          <cell r="L16">
            <v>11765</v>
          </cell>
          <cell r="O16">
            <v>16948</v>
          </cell>
          <cell r="R16">
            <v>34104</v>
          </cell>
        </row>
        <row r="17">
          <cell r="C17">
            <v>0</v>
          </cell>
          <cell r="F17">
            <v>0</v>
          </cell>
          <cell r="I17">
            <v>0</v>
          </cell>
          <cell r="L17">
            <v>0</v>
          </cell>
          <cell r="O17">
            <v>0</v>
          </cell>
          <cell r="R17">
            <v>0</v>
          </cell>
        </row>
        <row r="18">
          <cell r="C18">
            <v>10109</v>
          </cell>
          <cell r="F18">
            <v>18956</v>
          </cell>
          <cell r="I18">
            <v>6445</v>
          </cell>
          <cell r="L18">
            <v>15241</v>
          </cell>
          <cell r="O18">
            <v>16554</v>
          </cell>
          <cell r="R18">
            <v>34197</v>
          </cell>
        </row>
        <row r="19">
          <cell r="C19">
            <v>0</v>
          </cell>
          <cell r="F19">
            <v>0</v>
          </cell>
          <cell r="I19">
            <v>0</v>
          </cell>
          <cell r="L19">
            <v>0</v>
          </cell>
          <cell r="O19">
            <v>0</v>
          </cell>
          <cell r="R19">
            <v>0</v>
          </cell>
        </row>
        <row r="20">
          <cell r="C20">
            <v>7494</v>
          </cell>
          <cell r="F20">
            <v>14812</v>
          </cell>
          <cell r="I20">
            <v>4741</v>
          </cell>
          <cell r="L20">
            <v>9621</v>
          </cell>
          <cell r="O20">
            <v>12235</v>
          </cell>
          <cell r="R20">
            <v>24433</v>
          </cell>
        </row>
        <row r="21">
          <cell r="C21">
            <v>0</v>
          </cell>
          <cell r="F21">
            <v>0</v>
          </cell>
          <cell r="I21">
            <v>0</v>
          </cell>
          <cell r="L21">
            <v>0</v>
          </cell>
          <cell r="O21">
            <v>0</v>
          </cell>
          <cell r="R21">
            <v>0</v>
          </cell>
        </row>
        <row r="22">
          <cell r="C22">
            <v>5991</v>
          </cell>
          <cell r="F22">
            <v>14185</v>
          </cell>
          <cell r="I22">
            <v>5615</v>
          </cell>
          <cell r="L22">
            <v>11602</v>
          </cell>
          <cell r="O22">
            <v>11606</v>
          </cell>
          <cell r="R22">
            <v>25787</v>
          </cell>
        </row>
        <row r="23">
          <cell r="C23">
            <v>0</v>
          </cell>
          <cell r="F23">
            <v>0</v>
          </cell>
          <cell r="I23">
            <v>0</v>
          </cell>
          <cell r="L23">
            <v>0</v>
          </cell>
          <cell r="O23">
            <v>0</v>
          </cell>
          <cell r="R23">
            <v>0</v>
          </cell>
        </row>
        <row r="24">
          <cell r="C24">
            <v>7170</v>
          </cell>
          <cell r="F24">
            <v>15935</v>
          </cell>
          <cell r="I24">
            <v>4883</v>
          </cell>
          <cell r="L24">
            <v>10292</v>
          </cell>
          <cell r="O24">
            <v>12053</v>
          </cell>
          <cell r="R24">
            <v>26227</v>
          </cell>
        </row>
        <row r="25">
          <cell r="C25">
            <v>0</v>
          </cell>
          <cell r="F25">
            <v>0</v>
          </cell>
          <cell r="I25">
            <v>0</v>
          </cell>
          <cell r="L25">
            <v>0</v>
          </cell>
          <cell r="O25">
            <v>0</v>
          </cell>
          <cell r="R25">
            <v>0</v>
          </cell>
        </row>
        <row r="26">
          <cell r="C26">
            <v>8824</v>
          </cell>
          <cell r="F26">
            <v>17492</v>
          </cell>
          <cell r="I26">
            <v>5531</v>
          </cell>
          <cell r="L26">
            <v>12856</v>
          </cell>
          <cell r="O26">
            <v>14355</v>
          </cell>
          <cell r="R26">
            <v>30348</v>
          </cell>
        </row>
        <row r="27">
          <cell r="C27">
            <v>0</v>
          </cell>
          <cell r="F27">
            <v>0</v>
          </cell>
          <cell r="I27">
            <v>0</v>
          </cell>
          <cell r="L27">
            <v>0</v>
          </cell>
          <cell r="O27">
            <v>0</v>
          </cell>
          <cell r="R27">
            <v>0</v>
          </cell>
        </row>
        <row r="28">
          <cell r="C28">
            <v>9526</v>
          </cell>
          <cell r="F28">
            <v>19026</v>
          </cell>
          <cell r="I28">
            <v>4599</v>
          </cell>
          <cell r="L28">
            <v>11981</v>
          </cell>
          <cell r="O28">
            <v>14125</v>
          </cell>
          <cell r="R28">
            <v>31007</v>
          </cell>
        </row>
        <row r="29">
          <cell r="C29">
            <v>0</v>
          </cell>
          <cell r="F29">
            <v>0</v>
          </cell>
          <cell r="I29">
            <v>0</v>
          </cell>
          <cell r="L29">
            <v>0</v>
          </cell>
          <cell r="O29">
            <v>0</v>
          </cell>
          <cell r="R29">
            <v>0</v>
          </cell>
        </row>
        <row r="30">
          <cell r="C30">
            <v>9476</v>
          </cell>
          <cell r="F30">
            <v>18571</v>
          </cell>
          <cell r="I30">
            <v>3191</v>
          </cell>
          <cell r="L30">
            <v>8345</v>
          </cell>
          <cell r="O30">
            <v>12667</v>
          </cell>
          <cell r="R30">
            <v>26916</v>
          </cell>
        </row>
        <row r="31">
          <cell r="C31">
            <v>0</v>
          </cell>
          <cell r="F31">
            <v>0</v>
          </cell>
          <cell r="I31">
            <v>0</v>
          </cell>
          <cell r="L31">
            <v>0</v>
          </cell>
          <cell r="O31">
            <v>0</v>
          </cell>
          <cell r="R31">
            <v>0</v>
          </cell>
        </row>
        <row r="32">
          <cell r="C32">
            <v>8642</v>
          </cell>
          <cell r="F32">
            <v>16632</v>
          </cell>
          <cell r="I32">
            <v>1784</v>
          </cell>
          <cell r="L32">
            <v>4892</v>
          </cell>
          <cell r="O32">
            <v>10426</v>
          </cell>
          <cell r="R32">
            <v>21524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5 stelle"/>
      <sheetName val="4 stelle"/>
      <sheetName val="3 stelle"/>
      <sheetName val="2 stelle"/>
      <sheetName val="1 stella"/>
      <sheetName val="residenza tur"/>
      <sheetName val="campeggio"/>
      <sheetName val="agriturismo"/>
      <sheetName val="Ostello"/>
      <sheetName val="Casa per Ferie"/>
      <sheetName val="affittacamere"/>
      <sheetName val="bed&amp;breakfast"/>
      <sheetName val="affitta e BB"/>
      <sheetName val="appartamenti"/>
      <sheetName val="5-4 stelle"/>
      <sheetName val="5-4-3 stelle"/>
      <sheetName val="2-1 stella"/>
      <sheetName val="alberghi "/>
      <sheetName val="alberghi e residenza"/>
      <sheetName val="completa"/>
      <sheetName val="riep. altre strutt"/>
      <sheetName val="Foglio2"/>
      <sheetName val="Foglio3"/>
    </sheetNames>
    <sheetDataSet>
      <sheetData sheetId="1">
        <row r="9">
          <cell r="B9">
            <v>213</v>
          </cell>
          <cell r="C9">
            <v>122</v>
          </cell>
          <cell r="E9">
            <v>448</v>
          </cell>
          <cell r="F9">
            <v>254</v>
          </cell>
          <cell r="H9">
            <v>57</v>
          </cell>
          <cell r="I9">
            <v>39</v>
          </cell>
          <cell r="K9">
            <v>118</v>
          </cell>
          <cell r="L9">
            <v>60</v>
          </cell>
          <cell r="N9">
            <v>270</v>
          </cell>
          <cell r="O9">
            <v>161</v>
          </cell>
          <cell r="Q9">
            <v>566</v>
          </cell>
          <cell r="R9">
            <v>314</v>
          </cell>
        </row>
        <row r="11">
          <cell r="B11">
            <v>181</v>
          </cell>
          <cell r="C11">
            <v>175</v>
          </cell>
          <cell r="E11">
            <v>396</v>
          </cell>
          <cell r="F11">
            <v>281</v>
          </cell>
          <cell r="H11">
            <v>58</v>
          </cell>
          <cell r="I11">
            <v>51</v>
          </cell>
          <cell r="K11">
            <v>120</v>
          </cell>
          <cell r="L11">
            <v>68</v>
          </cell>
          <cell r="N11">
            <v>239</v>
          </cell>
          <cell r="O11">
            <v>226</v>
          </cell>
          <cell r="Q11">
            <v>516</v>
          </cell>
          <cell r="R11">
            <v>349</v>
          </cell>
        </row>
        <row r="13">
          <cell r="B13">
            <v>367</v>
          </cell>
          <cell r="C13">
            <v>267</v>
          </cell>
          <cell r="E13">
            <v>669</v>
          </cell>
          <cell r="F13">
            <v>431</v>
          </cell>
          <cell r="H13">
            <v>75</v>
          </cell>
          <cell r="I13">
            <v>138</v>
          </cell>
          <cell r="K13">
            <v>182</v>
          </cell>
          <cell r="L13">
            <v>328</v>
          </cell>
          <cell r="N13">
            <v>442</v>
          </cell>
          <cell r="O13">
            <v>405</v>
          </cell>
          <cell r="Q13">
            <v>851</v>
          </cell>
          <cell r="R13">
            <v>759</v>
          </cell>
        </row>
        <row r="14">
          <cell r="O14">
            <v>0</v>
          </cell>
          <cell r="R14">
            <v>0</v>
          </cell>
        </row>
        <row r="15">
          <cell r="B15">
            <v>335</v>
          </cell>
          <cell r="C15">
            <v>357</v>
          </cell>
          <cell r="E15">
            <v>575</v>
          </cell>
          <cell r="F15">
            <v>500</v>
          </cell>
          <cell r="H15">
            <v>208</v>
          </cell>
          <cell r="I15">
            <v>148</v>
          </cell>
          <cell r="K15">
            <v>398</v>
          </cell>
          <cell r="L15">
            <v>276</v>
          </cell>
          <cell r="N15">
            <v>543</v>
          </cell>
          <cell r="O15">
            <v>505</v>
          </cell>
          <cell r="Q15">
            <v>973</v>
          </cell>
          <cell r="R15">
            <v>776</v>
          </cell>
        </row>
        <row r="17">
          <cell r="B17">
            <v>318</v>
          </cell>
          <cell r="C17">
            <v>251</v>
          </cell>
          <cell r="E17">
            <v>435</v>
          </cell>
          <cell r="F17">
            <v>341</v>
          </cell>
          <cell r="H17">
            <v>242</v>
          </cell>
          <cell r="I17">
            <v>245</v>
          </cell>
          <cell r="K17">
            <v>570</v>
          </cell>
          <cell r="L17">
            <v>435</v>
          </cell>
          <cell r="N17">
            <v>560</v>
          </cell>
          <cell r="O17">
            <v>496</v>
          </cell>
          <cell r="Q17">
            <v>1005</v>
          </cell>
          <cell r="R17">
            <v>776</v>
          </cell>
        </row>
        <row r="19">
          <cell r="B19">
            <v>92</v>
          </cell>
          <cell r="C19">
            <v>104</v>
          </cell>
          <cell r="E19">
            <v>141</v>
          </cell>
          <cell r="F19">
            <v>150</v>
          </cell>
          <cell r="H19">
            <v>184</v>
          </cell>
          <cell r="I19">
            <v>131</v>
          </cell>
          <cell r="K19">
            <v>376</v>
          </cell>
          <cell r="L19">
            <v>235</v>
          </cell>
          <cell r="N19">
            <v>276</v>
          </cell>
          <cell r="O19">
            <v>235</v>
          </cell>
          <cell r="Q19">
            <v>517</v>
          </cell>
          <cell r="R19">
            <v>385</v>
          </cell>
        </row>
        <row r="21">
          <cell r="B21">
            <v>67</v>
          </cell>
          <cell r="C21">
            <v>49</v>
          </cell>
          <cell r="E21">
            <v>113</v>
          </cell>
          <cell r="F21">
            <v>68</v>
          </cell>
          <cell r="H21">
            <v>113</v>
          </cell>
          <cell r="I21">
            <v>109</v>
          </cell>
          <cell r="K21">
            <v>247</v>
          </cell>
          <cell r="L21">
            <v>185</v>
          </cell>
          <cell r="N21">
            <v>180</v>
          </cell>
          <cell r="O21">
            <v>158</v>
          </cell>
          <cell r="Q21">
            <v>360</v>
          </cell>
          <cell r="R21">
            <v>253</v>
          </cell>
        </row>
        <row r="23">
          <cell r="B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</row>
        <row r="25">
          <cell r="B25">
            <v>164</v>
          </cell>
          <cell r="C25">
            <v>131</v>
          </cell>
          <cell r="E25">
            <v>224</v>
          </cell>
          <cell r="F25">
            <v>173</v>
          </cell>
          <cell r="H25">
            <v>181</v>
          </cell>
          <cell r="I25">
            <v>141</v>
          </cell>
          <cell r="K25">
            <v>295</v>
          </cell>
          <cell r="L25">
            <v>302</v>
          </cell>
          <cell r="N25">
            <v>345</v>
          </cell>
          <cell r="O25">
            <v>272</v>
          </cell>
          <cell r="Q25">
            <v>519</v>
          </cell>
          <cell r="R25">
            <v>475</v>
          </cell>
        </row>
        <row r="27">
          <cell r="B27">
            <v>236</v>
          </cell>
          <cell r="C27">
            <v>294</v>
          </cell>
          <cell r="E27">
            <v>421</v>
          </cell>
          <cell r="F27">
            <v>430</v>
          </cell>
          <cell r="H27">
            <v>152</v>
          </cell>
          <cell r="I27">
            <v>181</v>
          </cell>
          <cell r="K27">
            <v>287</v>
          </cell>
          <cell r="L27">
            <v>364</v>
          </cell>
          <cell r="N27">
            <v>388</v>
          </cell>
          <cell r="O27">
            <v>475</v>
          </cell>
          <cell r="Q27">
            <v>708</v>
          </cell>
          <cell r="R27">
            <v>794</v>
          </cell>
        </row>
        <row r="29">
          <cell r="B29">
            <v>290</v>
          </cell>
          <cell r="C29">
            <v>237</v>
          </cell>
          <cell r="E29">
            <v>479</v>
          </cell>
          <cell r="F29">
            <v>425</v>
          </cell>
          <cell r="H29">
            <v>109</v>
          </cell>
          <cell r="I29">
            <v>84</v>
          </cell>
          <cell r="K29">
            <v>206</v>
          </cell>
          <cell r="L29">
            <v>164</v>
          </cell>
          <cell r="N29">
            <v>399</v>
          </cell>
          <cell r="O29">
            <v>321</v>
          </cell>
          <cell r="Q29">
            <v>685</v>
          </cell>
          <cell r="R29">
            <v>589</v>
          </cell>
        </row>
        <row r="31">
          <cell r="B31">
            <v>211</v>
          </cell>
          <cell r="C31">
            <v>180</v>
          </cell>
          <cell r="E31">
            <v>347</v>
          </cell>
          <cell r="F31">
            <v>258</v>
          </cell>
          <cell r="H31">
            <v>36</v>
          </cell>
          <cell r="I31">
            <v>33</v>
          </cell>
          <cell r="K31">
            <v>64</v>
          </cell>
          <cell r="L31">
            <v>57</v>
          </cell>
          <cell r="N31">
            <v>247</v>
          </cell>
          <cell r="O31">
            <v>213</v>
          </cell>
          <cell r="Q31">
            <v>411</v>
          </cell>
          <cell r="R31">
            <v>315</v>
          </cell>
        </row>
        <row r="33">
          <cell r="B33">
            <v>2474</v>
          </cell>
          <cell r="E33">
            <v>4248</v>
          </cell>
          <cell r="H33">
            <v>1415</v>
          </cell>
          <cell r="K33">
            <v>2863</v>
          </cell>
          <cell r="N33">
            <v>3889</v>
          </cell>
          <cell r="Q33">
            <v>7111</v>
          </cell>
        </row>
      </sheetData>
      <sheetData sheetId="2">
        <row r="9">
          <cell r="B9">
            <v>1432</v>
          </cell>
          <cell r="C9">
            <v>1898</v>
          </cell>
          <cell r="E9">
            <v>2309</v>
          </cell>
          <cell r="F9">
            <v>3362</v>
          </cell>
          <cell r="H9">
            <v>501</v>
          </cell>
          <cell r="I9">
            <v>839</v>
          </cell>
          <cell r="K9">
            <v>1023</v>
          </cell>
          <cell r="L9">
            <v>1364</v>
          </cell>
          <cell r="N9">
            <v>1933</v>
          </cell>
          <cell r="O9">
            <v>2737</v>
          </cell>
          <cell r="Q9">
            <v>3332</v>
          </cell>
          <cell r="R9">
            <v>4726</v>
          </cell>
        </row>
        <row r="11">
          <cell r="B11">
            <v>1842</v>
          </cell>
          <cell r="C11">
            <v>2249</v>
          </cell>
          <cell r="E11">
            <v>2944</v>
          </cell>
          <cell r="F11">
            <v>3731</v>
          </cell>
          <cell r="H11">
            <v>596</v>
          </cell>
          <cell r="I11">
            <v>797</v>
          </cell>
          <cell r="K11">
            <v>955</v>
          </cell>
          <cell r="L11">
            <v>1342</v>
          </cell>
          <cell r="N11">
            <v>2438</v>
          </cell>
          <cell r="O11">
            <v>3046</v>
          </cell>
          <cell r="Q11">
            <v>3899</v>
          </cell>
          <cell r="R11">
            <v>5073</v>
          </cell>
        </row>
        <row r="13">
          <cell r="B13">
            <v>3707</v>
          </cell>
          <cell r="C13">
            <v>3408</v>
          </cell>
          <cell r="E13">
            <v>5972</v>
          </cell>
          <cell r="F13">
            <v>5892</v>
          </cell>
          <cell r="H13">
            <v>1339</v>
          </cell>
          <cell r="I13">
            <v>1736</v>
          </cell>
          <cell r="K13">
            <v>2567</v>
          </cell>
          <cell r="L13">
            <v>4070</v>
          </cell>
          <cell r="N13">
            <v>5046</v>
          </cell>
          <cell r="O13">
            <v>5144</v>
          </cell>
          <cell r="Q13">
            <v>8539</v>
          </cell>
          <cell r="R13">
            <v>9962</v>
          </cell>
        </row>
        <row r="15">
          <cell r="B15">
            <v>3008</v>
          </cell>
          <cell r="C15">
            <v>3878</v>
          </cell>
          <cell r="E15">
            <v>5105</v>
          </cell>
          <cell r="F15">
            <v>6583</v>
          </cell>
          <cell r="H15">
            <v>1824</v>
          </cell>
          <cell r="I15">
            <v>1446</v>
          </cell>
          <cell r="K15">
            <v>3981</v>
          </cell>
          <cell r="L15">
            <v>3798</v>
          </cell>
          <cell r="N15">
            <v>4832</v>
          </cell>
          <cell r="O15">
            <v>5324</v>
          </cell>
          <cell r="Q15">
            <v>9086</v>
          </cell>
          <cell r="R15">
            <v>10381</v>
          </cell>
        </row>
        <row r="17">
          <cell r="B17">
            <v>2983</v>
          </cell>
          <cell r="C17">
            <v>3759</v>
          </cell>
          <cell r="E17">
            <v>4822</v>
          </cell>
          <cell r="F17">
            <v>5710</v>
          </cell>
          <cell r="H17">
            <v>2616</v>
          </cell>
          <cell r="I17">
            <v>2288</v>
          </cell>
          <cell r="K17">
            <v>5543</v>
          </cell>
          <cell r="L17">
            <v>4117</v>
          </cell>
          <cell r="N17">
            <v>5599</v>
          </cell>
          <cell r="O17">
            <v>6047</v>
          </cell>
          <cell r="Q17">
            <v>10365</v>
          </cell>
          <cell r="R17">
            <v>9827</v>
          </cell>
        </row>
        <row r="19">
          <cell r="B19">
            <v>1853</v>
          </cell>
          <cell r="C19">
            <v>2424</v>
          </cell>
          <cell r="E19">
            <v>2937</v>
          </cell>
          <cell r="F19">
            <v>5261</v>
          </cell>
          <cell r="H19">
            <v>1526</v>
          </cell>
          <cell r="I19">
            <v>1087</v>
          </cell>
          <cell r="K19">
            <v>2785</v>
          </cell>
          <cell r="L19">
            <v>2215</v>
          </cell>
          <cell r="N19">
            <v>3379</v>
          </cell>
          <cell r="O19">
            <v>3511</v>
          </cell>
          <cell r="Q19">
            <v>5722</v>
          </cell>
          <cell r="R19">
            <v>7476</v>
          </cell>
        </row>
        <row r="21">
          <cell r="B21">
            <v>1456</v>
          </cell>
          <cell r="C21">
            <v>1686</v>
          </cell>
          <cell r="E21">
            <v>2397</v>
          </cell>
          <cell r="F21">
            <v>3655</v>
          </cell>
          <cell r="H21">
            <v>1468</v>
          </cell>
          <cell r="I21">
            <v>1232</v>
          </cell>
          <cell r="K21">
            <v>2364</v>
          </cell>
          <cell r="L21">
            <v>2455</v>
          </cell>
          <cell r="N21">
            <v>2924</v>
          </cell>
          <cell r="O21">
            <v>2918</v>
          </cell>
          <cell r="Q21">
            <v>4761</v>
          </cell>
          <cell r="R21">
            <v>6110</v>
          </cell>
        </row>
        <row r="23">
          <cell r="B23">
            <v>1451</v>
          </cell>
          <cell r="C23">
            <v>1661</v>
          </cell>
          <cell r="E23">
            <v>2627</v>
          </cell>
          <cell r="F23">
            <v>3402</v>
          </cell>
          <cell r="H23">
            <v>1301</v>
          </cell>
          <cell r="I23">
            <v>1139</v>
          </cell>
          <cell r="K23">
            <v>2602</v>
          </cell>
          <cell r="L23">
            <v>2232</v>
          </cell>
          <cell r="N23">
            <v>2752</v>
          </cell>
          <cell r="O23">
            <v>2800</v>
          </cell>
          <cell r="Q23">
            <v>5229</v>
          </cell>
          <cell r="R23">
            <v>5634</v>
          </cell>
        </row>
        <row r="25">
          <cell r="B25">
            <v>2212</v>
          </cell>
          <cell r="C25">
            <v>2495</v>
          </cell>
          <cell r="E25">
            <v>3893</v>
          </cell>
          <cell r="F25">
            <v>4551</v>
          </cell>
          <cell r="H25">
            <v>1894</v>
          </cell>
          <cell r="I25">
            <v>2003</v>
          </cell>
          <cell r="K25">
            <v>4037</v>
          </cell>
          <cell r="L25">
            <v>4836</v>
          </cell>
          <cell r="N25">
            <v>4106</v>
          </cell>
          <cell r="O25">
            <v>4498</v>
          </cell>
          <cell r="Q25">
            <v>7930</v>
          </cell>
          <cell r="R25">
            <v>9387</v>
          </cell>
        </row>
        <row r="27">
          <cell r="B27">
            <v>2635</v>
          </cell>
          <cell r="C27">
            <v>3098</v>
          </cell>
          <cell r="E27">
            <v>4702</v>
          </cell>
          <cell r="F27">
            <v>4905</v>
          </cell>
          <cell r="H27">
            <v>1701</v>
          </cell>
          <cell r="I27">
            <v>1912</v>
          </cell>
          <cell r="K27">
            <v>3914</v>
          </cell>
          <cell r="L27">
            <v>5033</v>
          </cell>
          <cell r="N27">
            <v>4336</v>
          </cell>
          <cell r="O27">
            <v>5010</v>
          </cell>
          <cell r="Q27">
            <v>8616</v>
          </cell>
          <cell r="R27">
            <v>9938</v>
          </cell>
        </row>
        <row r="29">
          <cell r="B29">
            <v>2882</v>
          </cell>
          <cell r="C29">
            <v>2840</v>
          </cell>
          <cell r="E29">
            <v>5515</v>
          </cell>
          <cell r="F29">
            <v>4641</v>
          </cell>
          <cell r="H29">
            <v>1250</v>
          </cell>
          <cell r="I29">
            <v>1137</v>
          </cell>
          <cell r="K29">
            <v>2684</v>
          </cell>
          <cell r="L29">
            <v>3153</v>
          </cell>
          <cell r="N29">
            <v>4132</v>
          </cell>
          <cell r="O29">
            <v>3977</v>
          </cell>
          <cell r="Q29">
            <v>8199</v>
          </cell>
          <cell r="R29">
            <v>7794</v>
          </cell>
        </row>
        <row r="31">
          <cell r="B31">
            <v>2189</v>
          </cell>
          <cell r="C31">
            <v>2017</v>
          </cell>
          <cell r="E31">
            <v>3580</v>
          </cell>
          <cell r="F31">
            <v>3771</v>
          </cell>
          <cell r="H31">
            <v>694</v>
          </cell>
          <cell r="I31">
            <v>805</v>
          </cell>
          <cell r="K31">
            <v>1311</v>
          </cell>
          <cell r="L31">
            <v>1700</v>
          </cell>
          <cell r="N31">
            <v>2883</v>
          </cell>
          <cell r="O31">
            <v>2822</v>
          </cell>
          <cell r="Q31">
            <v>4891</v>
          </cell>
          <cell r="R31">
            <v>5471</v>
          </cell>
        </row>
        <row r="33">
          <cell r="B33">
            <v>27650</v>
          </cell>
          <cell r="E33">
            <v>46803</v>
          </cell>
          <cell r="H33">
            <v>16710</v>
          </cell>
          <cell r="K33">
            <v>33766</v>
          </cell>
          <cell r="N33">
            <v>44360</v>
          </cell>
          <cell r="Q33">
            <v>80569</v>
          </cell>
        </row>
      </sheetData>
      <sheetData sheetId="3">
        <row r="9">
          <cell r="B9">
            <v>2940</v>
          </cell>
          <cell r="C9">
            <v>3005</v>
          </cell>
          <cell r="E9">
            <v>5954</v>
          </cell>
          <cell r="F9">
            <v>5319</v>
          </cell>
          <cell r="H9">
            <v>452</v>
          </cell>
          <cell r="I9">
            <v>531</v>
          </cell>
          <cell r="K9">
            <v>903</v>
          </cell>
          <cell r="L9">
            <v>1035</v>
          </cell>
          <cell r="N9">
            <v>3392</v>
          </cell>
          <cell r="O9">
            <v>3536</v>
          </cell>
          <cell r="Q9">
            <v>6857</v>
          </cell>
          <cell r="R9">
            <v>6354</v>
          </cell>
        </row>
        <row r="11">
          <cell r="B11">
            <v>3230</v>
          </cell>
          <cell r="C11">
            <v>3562</v>
          </cell>
          <cell r="E11">
            <v>5684</v>
          </cell>
          <cell r="F11">
            <v>5874</v>
          </cell>
          <cell r="H11">
            <v>643</v>
          </cell>
          <cell r="I11">
            <v>874</v>
          </cell>
          <cell r="K11">
            <v>1258</v>
          </cell>
          <cell r="L11">
            <v>1779</v>
          </cell>
          <cell r="N11">
            <v>3873</v>
          </cell>
          <cell r="O11">
            <v>4436</v>
          </cell>
          <cell r="Q11">
            <v>6942</v>
          </cell>
          <cell r="R11">
            <v>7653</v>
          </cell>
        </row>
        <row r="13">
          <cell r="B13">
            <v>4601</v>
          </cell>
          <cell r="C13">
            <v>5035</v>
          </cell>
          <cell r="E13">
            <v>8047</v>
          </cell>
          <cell r="F13">
            <v>8268</v>
          </cell>
          <cell r="H13">
            <v>872</v>
          </cell>
          <cell r="I13">
            <v>1440</v>
          </cell>
          <cell r="K13">
            <v>1711</v>
          </cell>
          <cell r="L13">
            <v>3270</v>
          </cell>
          <cell r="N13">
            <v>5473</v>
          </cell>
          <cell r="O13">
            <v>6475</v>
          </cell>
          <cell r="Q13">
            <v>9758</v>
          </cell>
          <cell r="R13">
            <v>11538</v>
          </cell>
        </row>
        <row r="15">
          <cell r="B15">
            <v>4810</v>
          </cell>
          <cell r="C15">
            <v>5075</v>
          </cell>
          <cell r="E15">
            <v>8436</v>
          </cell>
          <cell r="F15">
            <v>8647</v>
          </cell>
          <cell r="H15">
            <v>1700</v>
          </cell>
          <cell r="I15">
            <v>1338</v>
          </cell>
          <cell r="K15">
            <v>3580</v>
          </cell>
          <cell r="L15">
            <v>3555</v>
          </cell>
          <cell r="N15">
            <v>6510</v>
          </cell>
          <cell r="O15">
            <v>6413</v>
          </cell>
          <cell r="Q15">
            <v>12016</v>
          </cell>
          <cell r="R15">
            <v>12202</v>
          </cell>
        </row>
        <row r="17">
          <cell r="B17">
            <v>3874</v>
          </cell>
          <cell r="C17">
            <v>5288</v>
          </cell>
          <cell r="E17">
            <v>6607</v>
          </cell>
          <cell r="F17">
            <v>8769</v>
          </cell>
          <cell r="H17">
            <v>1853</v>
          </cell>
          <cell r="I17">
            <v>1983</v>
          </cell>
          <cell r="K17">
            <v>4429</v>
          </cell>
          <cell r="L17">
            <v>3661</v>
          </cell>
          <cell r="N17">
            <v>5727</v>
          </cell>
          <cell r="O17">
            <v>7271</v>
          </cell>
          <cell r="Q17">
            <v>11036</v>
          </cell>
          <cell r="R17">
            <v>12430</v>
          </cell>
        </row>
        <row r="19">
          <cell r="B19">
            <v>3439</v>
          </cell>
          <cell r="C19">
            <v>3675</v>
          </cell>
          <cell r="E19">
            <v>5742</v>
          </cell>
          <cell r="F19">
            <v>6766</v>
          </cell>
          <cell r="H19">
            <v>1396</v>
          </cell>
          <cell r="I19">
            <v>1142</v>
          </cell>
          <cell r="K19">
            <v>2469</v>
          </cell>
          <cell r="L19">
            <v>2149</v>
          </cell>
          <cell r="N19">
            <v>4835</v>
          </cell>
          <cell r="O19">
            <v>4817</v>
          </cell>
          <cell r="Q19">
            <v>8211</v>
          </cell>
          <cell r="R19">
            <v>8915</v>
          </cell>
        </row>
        <row r="21">
          <cell r="B21">
            <v>2572</v>
          </cell>
          <cell r="C21">
            <v>3225</v>
          </cell>
          <cell r="E21">
            <v>5081</v>
          </cell>
          <cell r="F21">
            <v>6324</v>
          </cell>
          <cell r="H21">
            <v>1320</v>
          </cell>
          <cell r="I21">
            <v>1125</v>
          </cell>
          <cell r="K21">
            <v>2650</v>
          </cell>
          <cell r="L21">
            <v>2301</v>
          </cell>
          <cell r="N21">
            <v>3892</v>
          </cell>
          <cell r="O21">
            <v>4350</v>
          </cell>
          <cell r="Q21">
            <v>7731</v>
          </cell>
          <cell r="R21">
            <v>8625</v>
          </cell>
        </row>
        <row r="23">
          <cell r="B23">
            <v>2830</v>
          </cell>
          <cell r="C23">
            <v>3306</v>
          </cell>
          <cell r="E23">
            <v>5422</v>
          </cell>
          <cell r="F23">
            <v>8017</v>
          </cell>
          <cell r="H23">
            <v>1166</v>
          </cell>
          <cell r="I23">
            <v>1257</v>
          </cell>
          <cell r="K23">
            <v>2386</v>
          </cell>
          <cell r="L23">
            <v>2191</v>
          </cell>
          <cell r="N23">
            <v>3996</v>
          </cell>
          <cell r="O23">
            <v>4563</v>
          </cell>
          <cell r="Q23">
            <v>7808</v>
          </cell>
          <cell r="R23">
            <v>10208</v>
          </cell>
        </row>
        <row r="25">
          <cell r="B25">
            <v>3762</v>
          </cell>
          <cell r="C25">
            <v>4783</v>
          </cell>
          <cell r="E25">
            <v>6537</v>
          </cell>
          <cell r="F25">
            <v>9794</v>
          </cell>
          <cell r="H25">
            <v>1611</v>
          </cell>
          <cell r="I25">
            <v>1813</v>
          </cell>
          <cell r="K25">
            <v>3721</v>
          </cell>
          <cell r="L25">
            <v>3510</v>
          </cell>
          <cell r="N25">
            <v>5373</v>
          </cell>
          <cell r="O25">
            <v>6596</v>
          </cell>
          <cell r="Q25">
            <v>10258</v>
          </cell>
          <cell r="R25">
            <v>13304</v>
          </cell>
        </row>
        <row r="27">
          <cell r="B27">
            <v>3941</v>
          </cell>
          <cell r="C27">
            <v>5190</v>
          </cell>
          <cell r="E27">
            <v>6792</v>
          </cell>
          <cell r="F27">
            <v>9989</v>
          </cell>
          <cell r="H27">
            <v>1472</v>
          </cell>
          <cell r="I27">
            <v>1568</v>
          </cell>
          <cell r="K27">
            <v>3680</v>
          </cell>
          <cell r="L27">
            <v>3677</v>
          </cell>
          <cell r="N27">
            <v>5413</v>
          </cell>
          <cell r="O27">
            <v>6758</v>
          </cell>
          <cell r="Q27">
            <v>10472</v>
          </cell>
          <cell r="R27">
            <v>13666</v>
          </cell>
        </row>
        <row r="29">
          <cell r="B29">
            <v>3855</v>
          </cell>
          <cell r="C29">
            <v>4741</v>
          </cell>
          <cell r="E29">
            <v>6476</v>
          </cell>
          <cell r="F29">
            <v>8501</v>
          </cell>
          <cell r="H29">
            <v>1056</v>
          </cell>
          <cell r="I29">
            <v>1317</v>
          </cell>
          <cell r="K29">
            <v>2354</v>
          </cell>
          <cell r="L29">
            <v>2694</v>
          </cell>
          <cell r="N29">
            <v>4911</v>
          </cell>
          <cell r="O29">
            <v>6058</v>
          </cell>
          <cell r="Q29">
            <v>8830</v>
          </cell>
          <cell r="R29">
            <v>11195</v>
          </cell>
        </row>
        <row r="31">
          <cell r="B31">
            <v>3891</v>
          </cell>
          <cell r="C31">
            <v>3952</v>
          </cell>
          <cell r="E31">
            <v>6870</v>
          </cell>
          <cell r="F31">
            <v>7226</v>
          </cell>
          <cell r="H31">
            <v>582</v>
          </cell>
          <cell r="I31">
            <v>571</v>
          </cell>
          <cell r="K31">
            <v>1264</v>
          </cell>
          <cell r="L31">
            <v>1151</v>
          </cell>
          <cell r="N31">
            <v>4473</v>
          </cell>
          <cell r="O31">
            <v>4523</v>
          </cell>
          <cell r="Q31">
            <v>8134</v>
          </cell>
          <cell r="R31">
            <v>8377</v>
          </cell>
        </row>
      </sheetData>
      <sheetData sheetId="6">
        <row r="9">
          <cell r="B9">
            <v>19</v>
          </cell>
          <cell r="C9">
            <v>24</v>
          </cell>
          <cell r="E9">
            <v>216</v>
          </cell>
          <cell r="F9">
            <v>228</v>
          </cell>
          <cell r="H9">
            <v>1</v>
          </cell>
          <cell r="I9">
            <v>8</v>
          </cell>
          <cell r="K9">
            <v>15</v>
          </cell>
          <cell r="L9">
            <v>62</v>
          </cell>
          <cell r="N9">
            <v>20</v>
          </cell>
          <cell r="O9">
            <v>32</v>
          </cell>
          <cell r="Q9">
            <v>231</v>
          </cell>
          <cell r="R9">
            <v>290</v>
          </cell>
        </row>
        <row r="11">
          <cell r="B11">
            <v>5</v>
          </cell>
          <cell r="C11">
            <v>27</v>
          </cell>
          <cell r="E11">
            <v>229</v>
          </cell>
          <cell r="F11">
            <v>163</v>
          </cell>
          <cell r="H11">
            <v>0</v>
          </cell>
          <cell r="I11">
            <v>15</v>
          </cell>
          <cell r="K11">
            <v>0</v>
          </cell>
          <cell r="L11">
            <v>109</v>
          </cell>
          <cell r="N11">
            <v>5</v>
          </cell>
          <cell r="O11">
            <v>42</v>
          </cell>
          <cell r="Q11">
            <v>229</v>
          </cell>
          <cell r="R11">
            <v>272</v>
          </cell>
        </row>
        <row r="13">
          <cell r="B13">
            <v>21</v>
          </cell>
          <cell r="C13">
            <v>33</v>
          </cell>
          <cell r="E13">
            <v>259</v>
          </cell>
          <cell r="F13">
            <v>92</v>
          </cell>
          <cell r="H13">
            <v>0</v>
          </cell>
          <cell r="I13">
            <v>26</v>
          </cell>
          <cell r="K13">
            <v>0</v>
          </cell>
          <cell r="L13">
            <v>259</v>
          </cell>
          <cell r="N13">
            <v>21</v>
          </cell>
          <cell r="O13">
            <v>59</v>
          </cell>
          <cell r="Q13">
            <v>259</v>
          </cell>
          <cell r="R13">
            <v>351</v>
          </cell>
        </row>
        <row r="15">
          <cell r="B15">
            <v>22</v>
          </cell>
          <cell r="C15">
            <v>55</v>
          </cell>
          <cell r="E15">
            <v>250</v>
          </cell>
          <cell r="F15">
            <v>163</v>
          </cell>
          <cell r="H15">
            <v>4</v>
          </cell>
          <cell r="I15">
            <v>22</v>
          </cell>
          <cell r="K15">
            <v>18</v>
          </cell>
          <cell r="L15">
            <v>246</v>
          </cell>
          <cell r="N15">
            <v>26</v>
          </cell>
          <cell r="O15">
            <v>77</v>
          </cell>
          <cell r="Q15">
            <v>268</v>
          </cell>
          <cell r="R15">
            <v>409</v>
          </cell>
        </row>
        <row r="17">
          <cell r="B17">
            <v>10</v>
          </cell>
          <cell r="C17">
            <v>63</v>
          </cell>
          <cell r="E17">
            <v>174</v>
          </cell>
          <cell r="F17">
            <v>131</v>
          </cell>
          <cell r="H17">
            <v>8</v>
          </cell>
          <cell r="I17">
            <v>40</v>
          </cell>
          <cell r="K17">
            <v>205</v>
          </cell>
          <cell r="L17">
            <v>198</v>
          </cell>
          <cell r="N17">
            <v>18</v>
          </cell>
          <cell r="O17">
            <v>103</v>
          </cell>
          <cell r="Q17">
            <v>379</v>
          </cell>
          <cell r="R17">
            <v>329</v>
          </cell>
        </row>
        <row r="19">
          <cell r="B19">
            <v>14</v>
          </cell>
          <cell r="C19">
            <v>31</v>
          </cell>
          <cell r="E19">
            <v>173</v>
          </cell>
          <cell r="F19">
            <v>179</v>
          </cell>
          <cell r="H19">
            <v>9</v>
          </cell>
          <cell r="I19">
            <v>12</v>
          </cell>
          <cell r="K19">
            <v>76</v>
          </cell>
          <cell r="L19">
            <v>128</v>
          </cell>
          <cell r="N19">
            <v>23</v>
          </cell>
          <cell r="O19">
            <v>43</v>
          </cell>
          <cell r="Q19">
            <v>249</v>
          </cell>
          <cell r="R19">
            <v>307</v>
          </cell>
        </row>
        <row r="21">
          <cell r="B21">
            <v>11</v>
          </cell>
          <cell r="C21">
            <v>26</v>
          </cell>
          <cell r="E21">
            <v>176</v>
          </cell>
          <cell r="F21">
            <v>217</v>
          </cell>
          <cell r="H21">
            <v>1</v>
          </cell>
          <cell r="I21">
            <v>12</v>
          </cell>
          <cell r="K21">
            <v>8</v>
          </cell>
          <cell r="L21">
            <v>321</v>
          </cell>
          <cell r="N21">
            <v>12</v>
          </cell>
          <cell r="O21">
            <v>38</v>
          </cell>
          <cell r="Q21">
            <v>184</v>
          </cell>
          <cell r="R21">
            <v>538</v>
          </cell>
        </row>
        <row r="23">
          <cell r="B23">
            <v>22</v>
          </cell>
          <cell r="C23">
            <v>22</v>
          </cell>
          <cell r="E23">
            <v>240</v>
          </cell>
          <cell r="F23">
            <v>210</v>
          </cell>
          <cell r="H23">
            <v>2</v>
          </cell>
          <cell r="I23">
            <v>11</v>
          </cell>
          <cell r="K23">
            <v>16</v>
          </cell>
          <cell r="L23">
            <v>312</v>
          </cell>
          <cell r="N23">
            <v>24</v>
          </cell>
          <cell r="O23">
            <v>33</v>
          </cell>
          <cell r="Q23">
            <v>256</v>
          </cell>
          <cell r="R23">
            <v>522</v>
          </cell>
        </row>
        <row r="25">
          <cell r="B25">
            <v>27</v>
          </cell>
          <cell r="C25">
            <v>28</v>
          </cell>
          <cell r="E25">
            <v>370</v>
          </cell>
          <cell r="F25">
            <v>329</v>
          </cell>
          <cell r="H25">
            <v>28</v>
          </cell>
          <cell r="I25">
            <v>20</v>
          </cell>
          <cell r="K25">
            <v>189</v>
          </cell>
          <cell r="L25">
            <v>313</v>
          </cell>
          <cell r="N25">
            <v>55</v>
          </cell>
          <cell r="O25">
            <v>48</v>
          </cell>
          <cell r="Q25">
            <v>559</v>
          </cell>
          <cell r="R25">
            <v>642</v>
          </cell>
        </row>
        <row r="27">
          <cell r="B27">
            <v>27</v>
          </cell>
          <cell r="C27">
            <v>23</v>
          </cell>
          <cell r="E27">
            <v>298</v>
          </cell>
          <cell r="F27">
            <v>237</v>
          </cell>
          <cell r="H27">
            <v>22</v>
          </cell>
          <cell r="I27">
            <v>18</v>
          </cell>
          <cell r="K27">
            <v>252</v>
          </cell>
          <cell r="L27">
            <v>333</v>
          </cell>
          <cell r="N27">
            <v>49</v>
          </cell>
          <cell r="O27">
            <v>41</v>
          </cell>
          <cell r="Q27">
            <v>550</v>
          </cell>
          <cell r="R27">
            <v>570</v>
          </cell>
        </row>
        <row r="29">
          <cell r="B29">
            <v>51</v>
          </cell>
          <cell r="C29">
            <v>31</v>
          </cell>
          <cell r="E29">
            <v>297</v>
          </cell>
          <cell r="F29">
            <v>176</v>
          </cell>
          <cell r="H29">
            <v>15</v>
          </cell>
          <cell r="I29">
            <v>14</v>
          </cell>
          <cell r="K29">
            <v>101</v>
          </cell>
          <cell r="L29">
            <v>307</v>
          </cell>
          <cell r="N29">
            <v>66</v>
          </cell>
          <cell r="O29">
            <v>45</v>
          </cell>
          <cell r="Q29">
            <v>398</v>
          </cell>
          <cell r="R29">
            <v>483</v>
          </cell>
        </row>
        <row r="31">
          <cell r="B31">
            <v>22</v>
          </cell>
          <cell r="C31">
            <v>50</v>
          </cell>
          <cell r="E31">
            <v>274</v>
          </cell>
          <cell r="F31">
            <v>253</v>
          </cell>
          <cell r="H31">
            <v>7</v>
          </cell>
          <cell r="I31">
            <v>14</v>
          </cell>
          <cell r="K31">
            <v>111</v>
          </cell>
          <cell r="L31">
            <v>298</v>
          </cell>
          <cell r="N31">
            <v>29</v>
          </cell>
          <cell r="O31">
            <v>64</v>
          </cell>
          <cell r="Q31">
            <v>385</v>
          </cell>
          <cell r="R31">
            <v>551</v>
          </cell>
        </row>
        <row r="33">
          <cell r="E33">
            <v>2956</v>
          </cell>
          <cell r="H33">
            <v>97</v>
          </cell>
          <cell r="K33">
            <v>991</v>
          </cell>
        </row>
      </sheetData>
      <sheetData sheetId="7">
        <row r="9">
          <cell r="B9">
            <v>28</v>
          </cell>
          <cell r="C9">
            <v>15</v>
          </cell>
          <cell r="E9">
            <v>45</v>
          </cell>
          <cell r="F9">
            <v>52</v>
          </cell>
          <cell r="H9">
            <v>9</v>
          </cell>
          <cell r="I9">
            <v>2</v>
          </cell>
          <cell r="K9">
            <v>9</v>
          </cell>
          <cell r="L9">
            <v>2</v>
          </cell>
          <cell r="N9">
            <v>37</v>
          </cell>
          <cell r="O9">
            <v>17</v>
          </cell>
          <cell r="Q9">
            <v>54</v>
          </cell>
          <cell r="R9">
            <v>54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</row>
        <row r="11">
          <cell r="B11">
            <v>15</v>
          </cell>
          <cell r="C11">
            <v>7</v>
          </cell>
          <cell r="E11">
            <v>21</v>
          </cell>
          <cell r="F11">
            <v>9</v>
          </cell>
          <cell r="H11">
            <v>0</v>
          </cell>
          <cell r="I11">
            <v>4</v>
          </cell>
          <cell r="K11">
            <v>0</v>
          </cell>
          <cell r="L11">
            <v>8</v>
          </cell>
          <cell r="N11">
            <v>15</v>
          </cell>
          <cell r="O11">
            <v>11</v>
          </cell>
          <cell r="Q11">
            <v>21</v>
          </cell>
          <cell r="R11">
            <v>17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</row>
        <row r="13">
          <cell r="B13">
            <v>147</v>
          </cell>
          <cell r="C13">
            <v>222</v>
          </cell>
          <cell r="E13">
            <v>241</v>
          </cell>
          <cell r="F13">
            <v>373</v>
          </cell>
          <cell r="H13">
            <v>43</v>
          </cell>
          <cell r="I13">
            <v>187</v>
          </cell>
          <cell r="K13">
            <v>78</v>
          </cell>
          <cell r="L13">
            <v>329</v>
          </cell>
          <cell r="N13">
            <v>190</v>
          </cell>
          <cell r="O13">
            <v>409</v>
          </cell>
          <cell r="Q13">
            <v>319</v>
          </cell>
          <cell r="R13">
            <v>702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0</v>
          </cell>
        </row>
        <row r="15">
          <cell r="B15">
            <v>399</v>
          </cell>
          <cell r="C15">
            <v>280</v>
          </cell>
          <cell r="E15">
            <v>799</v>
          </cell>
          <cell r="F15">
            <v>523</v>
          </cell>
          <cell r="H15">
            <v>332</v>
          </cell>
          <cell r="I15">
            <v>252</v>
          </cell>
          <cell r="K15">
            <v>531</v>
          </cell>
          <cell r="L15">
            <v>518</v>
          </cell>
          <cell r="N15">
            <v>731</v>
          </cell>
          <cell r="O15">
            <v>532</v>
          </cell>
          <cell r="Q15">
            <v>1330</v>
          </cell>
          <cell r="R15">
            <v>1041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</row>
        <row r="17">
          <cell r="B17">
            <v>230</v>
          </cell>
          <cell r="C17">
            <v>140</v>
          </cell>
          <cell r="E17">
            <v>483</v>
          </cell>
          <cell r="F17">
            <v>290</v>
          </cell>
          <cell r="H17">
            <v>469</v>
          </cell>
          <cell r="I17">
            <v>633</v>
          </cell>
          <cell r="K17">
            <v>701</v>
          </cell>
          <cell r="L17">
            <v>1155</v>
          </cell>
          <cell r="N17">
            <v>699</v>
          </cell>
          <cell r="O17">
            <v>773</v>
          </cell>
          <cell r="Q17">
            <v>1184</v>
          </cell>
          <cell r="R17">
            <v>1445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</row>
        <row r="19">
          <cell r="B19">
            <v>113</v>
          </cell>
          <cell r="C19">
            <v>137</v>
          </cell>
          <cell r="E19">
            <v>248</v>
          </cell>
          <cell r="F19">
            <v>393</v>
          </cell>
          <cell r="H19">
            <v>436</v>
          </cell>
          <cell r="I19">
            <v>346</v>
          </cell>
          <cell r="K19">
            <v>786</v>
          </cell>
          <cell r="L19">
            <v>692</v>
          </cell>
          <cell r="N19">
            <v>549</v>
          </cell>
          <cell r="O19">
            <v>483</v>
          </cell>
          <cell r="Q19">
            <v>1034</v>
          </cell>
          <cell r="R19">
            <v>1085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</row>
        <row r="21">
          <cell r="B21">
            <v>196</v>
          </cell>
          <cell r="C21">
            <v>165</v>
          </cell>
          <cell r="E21">
            <v>494</v>
          </cell>
          <cell r="F21">
            <v>250</v>
          </cell>
          <cell r="H21">
            <v>1110</v>
          </cell>
          <cell r="I21">
            <v>978</v>
          </cell>
          <cell r="K21">
            <v>2110</v>
          </cell>
          <cell r="L21">
            <v>1949</v>
          </cell>
          <cell r="N21">
            <v>1306</v>
          </cell>
          <cell r="O21">
            <v>1143</v>
          </cell>
          <cell r="Q21">
            <v>2604</v>
          </cell>
          <cell r="R21">
            <v>2199</v>
          </cell>
        </row>
        <row r="22">
          <cell r="B22">
            <v>0</v>
          </cell>
          <cell r="E22">
            <v>0</v>
          </cell>
          <cell r="H22">
            <v>0</v>
          </cell>
          <cell r="K22">
            <v>0</v>
          </cell>
        </row>
        <row r="23">
          <cell r="B23">
            <v>678</v>
          </cell>
          <cell r="C23">
            <v>1213</v>
          </cell>
          <cell r="E23">
            <v>1651</v>
          </cell>
          <cell r="F23">
            <v>2253</v>
          </cell>
          <cell r="H23">
            <v>1084</v>
          </cell>
          <cell r="I23">
            <v>1245</v>
          </cell>
          <cell r="K23">
            <v>1964</v>
          </cell>
          <cell r="L23">
            <v>2288</v>
          </cell>
          <cell r="N23">
            <v>1762</v>
          </cell>
          <cell r="O23">
            <v>2458</v>
          </cell>
          <cell r="Q23">
            <v>3615</v>
          </cell>
          <cell r="R23">
            <v>4541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</row>
        <row r="25">
          <cell r="B25">
            <v>99</v>
          </cell>
          <cell r="C25">
            <v>135</v>
          </cell>
          <cell r="E25">
            <v>196</v>
          </cell>
          <cell r="F25">
            <v>264</v>
          </cell>
          <cell r="H25">
            <v>417</v>
          </cell>
          <cell r="I25">
            <v>430</v>
          </cell>
          <cell r="K25">
            <v>781</v>
          </cell>
          <cell r="L25">
            <v>721</v>
          </cell>
          <cell r="N25">
            <v>516</v>
          </cell>
          <cell r="O25">
            <v>565</v>
          </cell>
          <cell r="Q25">
            <v>977</v>
          </cell>
          <cell r="R25">
            <v>985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</row>
        <row r="27">
          <cell r="B27">
            <v>57</v>
          </cell>
          <cell r="C27">
            <v>163</v>
          </cell>
          <cell r="E27">
            <v>136</v>
          </cell>
          <cell r="F27">
            <v>221</v>
          </cell>
          <cell r="H27">
            <v>161</v>
          </cell>
          <cell r="I27">
            <v>175</v>
          </cell>
          <cell r="K27">
            <v>405</v>
          </cell>
          <cell r="L27">
            <v>267</v>
          </cell>
          <cell r="N27">
            <v>218</v>
          </cell>
          <cell r="O27">
            <v>338</v>
          </cell>
          <cell r="Q27">
            <v>541</v>
          </cell>
          <cell r="R27">
            <v>488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</row>
        <row r="29">
          <cell r="B29">
            <v>45</v>
          </cell>
          <cell r="C29">
            <v>58</v>
          </cell>
          <cell r="E29">
            <v>164</v>
          </cell>
          <cell r="F29">
            <v>134</v>
          </cell>
          <cell r="H29">
            <v>22</v>
          </cell>
          <cell r="I29">
            <v>19</v>
          </cell>
          <cell r="K29">
            <v>28</v>
          </cell>
          <cell r="L29">
            <v>38</v>
          </cell>
          <cell r="N29">
            <v>67</v>
          </cell>
          <cell r="O29">
            <v>77</v>
          </cell>
          <cell r="Q29">
            <v>192</v>
          </cell>
          <cell r="R29">
            <v>172</v>
          </cell>
        </row>
        <row r="30">
          <cell r="B30">
            <v>0</v>
          </cell>
          <cell r="E30">
            <v>0</v>
          </cell>
          <cell r="H30">
            <v>0</v>
          </cell>
          <cell r="K30">
            <v>0</v>
          </cell>
        </row>
        <row r="31">
          <cell r="B31">
            <v>56</v>
          </cell>
          <cell r="C31">
            <v>19</v>
          </cell>
          <cell r="E31">
            <v>200</v>
          </cell>
          <cell r="F31">
            <v>43</v>
          </cell>
          <cell r="H31">
            <v>4</v>
          </cell>
          <cell r="I31">
            <v>5</v>
          </cell>
          <cell r="K31">
            <v>6</v>
          </cell>
          <cell r="L31">
            <v>5</v>
          </cell>
          <cell r="N31">
            <v>60</v>
          </cell>
          <cell r="O31">
            <v>24</v>
          </cell>
          <cell r="Q31">
            <v>206</v>
          </cell>
          <cell r="R31">
            <v>48</v>
          </cell>
        </row>
        <row r="33">
          <cell r="B33">
            <v>2063</v>
          </cell>
          <cell r="C33">
            <v>2554</v>
          </cell>
          <cell r="E33">
            <v>4678</v>
          </cell>
          <cell r="F33">
            <v>4805</v>
          </cell>
          <cell r="H33">
            <v>4087</v>
          </cell>
          <cell r="I33">
            <v>4276</v>
          </cell>
          <cell r="K33">
            <v>7399</v>
          </cell>
          <cell r="L33">
            <v>7972</v>
          </cell>
        </row>
      </sheetData>
      <sheetData sheetId="8"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Q9">
            <v>0</v>
          </cell>
          <cell r="R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</row>
        <row r="13">
          <cell r="B13">
            <v>20</v>
          </cell>
          <cell r="C13">
            <v>30</v>
          </cell>
          <cell r="E13">
            <v>38</v>
          </cell>
          <cell r="F13">
            <v>48</v>
          </cell>
          <cell r="H13">
            <v>4</v>
          </cell>
          <cell r="I13">
            <v>10</v>
          </cell>
          <cell r="K13">
            <v>10</v>
          </cell>
          <cell r="L13">
            <v>14</v>
          </cell>
          <cell r="N13">
            <v>24</v>
          </cell>
          <cell r="O13">
            <v>40</v>
          </cell>
          <cell r="Q13">
            <v>48</v>
          </cell>
          <cell r="R13">
            <v>62</v>
          </cell>
        </row>
        <row r="15">
          <cell r="B15">
            <v>17</v>
          </cell>
          <cell r="C15">
            <v>69</v>
          </cell>
          <cell r="E15">
            <v>44</v>
          </cell>
          <cell r="F15">
            <v>161</v>
          </cell>
          <cell r="H15">
            <v>0</v>
          </cell>
          <cell r="I15">
            <v>15</v>
          </cell>
          <cell r="K15">
            <v>0</v>
          </cell>
          <cell r="L15">
            <v>45</v>
          </cell>
          <cell r="N15">
            <v>17</v>
          </cell>
          <cell r="O15">
            <v>84</v>
          </cell>
          <cell r="Q15">
            <v>44</v>
          </cell>
          <cell r="R15">
            <v>206</v>
          </cell>
        </row>
        <row r="17">
          <cell r="B17">
            <v>17</v>
          </cell>
          <cell r="C17">
            <v>77</v>
          </cell>
          <cell r="E17">
            <v>41</v>
          </cell>
          <cell r="F17">
            <v>171</v>
          </cell>
          <cell r="H17">
            <v>11</v>
          </cell>
          <cell r="I17">
            <v>9</v>
          </cell>
          <cell r="K17">
            <v>28</v>
          </cell>
          <cell r="L17">
            <v>31</v>
          </cell>
          <cell r="N17">
            <v>28</v>
          </cell>
          <cell r="O17">
            <v>86</v>
          </cell>
          <cell r="Q17">
            <v>69</v>
          </cell>
          <cell r="R17">
            <v>202</v>
          </cell>
        </row>
        <row r="19">
          <cell r="B19">
            <v>15</v>
          </cell>
          <cell r="C19">
            <v>56</v>
          </cell>
          <cell r="E19">
            <v>30</v>
          </cell>
          <cell r="F19">
            <v>116</v>
          </cell>
          <cell r="H19">
            <v>5</v>
          </cell>
          <cell r="I19">
            <v>15</v>
          </cell>
          <cell r="K19">
            <v>5</v>
          </cell>
          <cell r="L19">
            <v>50</v>
          </cell>
          <cell r="N19">
            <v>20</v>
          </cell>
          <cell r="O19">
            <v>71</v>
          </cell>
          <cell r="Q19">
            <v>35</v>
          </cell>
          <cell r="R19">
            <v>166</v>
          </cell>
        </row>
        <row r="21">
          <cell r="B21">
            <v>26</v>
          </cell>
          <cell r="C21">
            <v>17</v>
          </cell>
          <cell r="E21">
            <v>58</v>
          </cell>
          <cell r="F21">
            <v>31</v>
          </cell>
          <cell r="H21">
            <v>14</v>
          </cell>
          <cell r="I21">
            <v>29</v>
          </cell>
          <cell r="K21">
            <v>143</v>
          </cell>
          <cell r="L21">
            <v>139</v>
          </cell>
          <cell r="N21">
            <v>40</v>
          </cell>
          <cell r="O21">
            <v>46</v>
          </cell>
          <cell r="Q21">
            <v>201</v>
          </cell>
          <cell r="R21">
            <v>170</v>
          </cell>
        </row>
        <row r="22">
          <cell r="B22">
            <v>0</v>
          </cell>
          <cell r="E22">
            <v>0</v>
          </cell>
          <cell r="H22">
            <v>0</v>
          </cell>
          <cell r="K22">
            <v>0</v>
          </cell>
        </row>
        <row r="23">
          <cell r="B23">
            <v>41</v>
          </cell>
          <cell r="C23">
            <v>123</v>
          </cell>
          <cell r="E23">
            <v>145</v>
          </cell>
          <cell r="F23">
            <v>227</v>
          </cell>
          <cell r="H23">
            <v>4</v>
          </cell>
          <cell r="I23">
            <v>31</v>
          </cell>
          <cell r="K23">
            <v>28</v>
          </cell>
          <cell r="L23">
            <v>82</v>
          </cell>
          <cell r="N23">
            <v>45</v>
          </cell>
          <cell r="O23">
            <v>154</v>
          </cell>
          <cell r="Q23">
            <v>173</v>
          </cell>
          <cell r="R23">
            <v>309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</row>
        <row r="25">
          <cell r="B25">
            <v>17</v>
          </cell>
          <cell r="C25">
            <v>85</v>
          </cell>
          <cell r="E25">
            <v>32</v>
          </cell>
          <cell r="F25">
            <v>161</v>
          </cell>
          <cell r="H25">
            <v>2</v>
          </cell>
          <cell r="I25">
            <v>27</v>
          </cell>
          <cell r="K25">
            <v>2</v>
          </cell>
          <cell r="L25">
            <v>58</v>
          </cell>
          <cell r="N25">
            <v>19</v>
          </cell>
          <cell r="O25">
            <v>112</v>
          </cell>
          <cell r="Q25">
            <v>34</v>
          </cell>
          <cell r="R25">
            <v>219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</row>
        <row r="27">
          <cell r="B27">
            <v>36</v>
          </cell>
          <cell r="C27">
            <v>105</v>
          </cell>
          <cell r="E27">
            <v>59</v>
          </cell>
          <cell r="F27">
            <v>226</v>
          </cell>
          <cell r="H27">
            <v>0</v>
          </cell>
          <cell r="I27">
            <v>29</v>
          </cell>
          <cell r="K27">
            <v>0</v>
          </cell>
          <cell r="L27">
            <v>58</v>
          </cell>
          <cell r="N27">
            <v>36</v>
          </cell>
          <cell r="O27">
            <v>134</v>
          </cell>
          <cell r="Q27">
            <v>59</v>
          </cell>
          <cell r="R27">
            <v>284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</row>
        <row r="29">
          <cell r="B29">
            <v>20</v>
          </cell>
          <cell r="C29">
            <v>85</v>
          </cell>
          <cell r="E29">
            <v>50</v>
          </cell>
          <cell r="F29">
            <v>182</v>
          </cell>
          <cell r="H29">
            <v>6</v>
          </cell>
          <cell r="I29">
            <v>15</v>
          </cell>
          <cell r="K29">
            <v>9</v>
          </cell>
          <cell r="L29">
            <v>37</v>
          </cell>
          <cell r="N29">
            <v>26</v>
          </cell>
          <cell r="O29">
            <v>100</v>
          </cell>
          <cell r="Q29">
            <v>59</v>
          </cell>
          <cell r="R29">
            <v>219</v>
          </cell>
        </row>
        <row r="30">
          <cell r="B30">
            <v>0</v>
          </cell>
          <cell r="E30">
            <v>0</v>
          </cell>
          <cell r="H30">
            <v>0</v>
          </cell>
          <cell r="K30">
            <v>0</v>
          </cell>
        </row>
        <row r="31">
          <cell r="B31">
            <v>6</v>
          </cell>
          <cell r="C31">
            <v>80</v>
          </cell>
          <cell r="E31">
            <v>10</v>
          </cell>
          <cell r="F31">
            <v>176</v>
          </cell>
          <cell r="H31">
            <v>1</v>
          </cell>
          <cell r="I31">
            <v>12</v>
          </cell>
          <cell r="K31">
            <v>1</v>
          </cell>
          <cell r="L31">
            <v>23</v>
          </cell>
          <cell r="N31">
            <v>7</v>
          </cell>
          <cell r="O31">
            <v>92</v>
          </cell>
          <cell r="Q31">
            <v>11</v>
          </cell>
          <cell r="R31">
            <v>199</v>
          </cell>
        </row>
        <row r="33">
          <cell r="B33">
            <v>215</v>
          </cell>
          <cell r="C33">
            <v>727</v>
          </cell>
          <cell r="E33">
            <v>507</v>
          </cell>
          <cell r="F33">
            <v>1499</v>
          </cell>
          <cell r="H33">
            <v>47</v>
          </cell>
          <cell r="I33">
            <v>192</v>
          </cell>
          <cell r="K33">
            <v>226</v>
          </cell>
          <cell r="L33">
            <v>537</v>
          </cell>
        </row>
      </sheetData>
      <sheetData sheetId="9">
        <row r="9">
          <cell r="B9">
            <v>61</v>
          </cell>
          <cell r="C9">
            <v>149</v>
          </cell>
          <cell r="E9">
            <v>125</v>
          </cell>
          <cell r="F9">
            <v>357</v>
          </cell>
          <cell r="H9">
            <v>46</v>
          </cell>
          <cell r="I9">
            <v>79</v>
          </cell>
          <cell r="K9">
            <v>119</v>
          </cell>
          <cell r="L9">
            <v>131</v>
          </cell>
          <cell r="N9">
            <v>107</v>
          </cell>
          <cell r="O9">
            <v>228</v>
          </cell>
          <cell r="Q9">
            <v>244</v>
          </cell>
          <cell r="R9">
            <v>488</v>
          </cell>
        </row>
        <row r="11">
          <cell r="B11">
            <v>131</v>
          </cell>
          <cell r="C11">
            <v>126</v>
          </cell>
          <cell r="E11">
            <v>246</v>
          </cell>
          <cell r="F11">
            <v>250</v>
          </cell>
          <cell r="H11">
            <v>81</v>
          </cell>
          <cell r="I11">
            <v>80</v>
          </cell>
          <cell r="K11">
            <v>110</v>
          </cell>
          <cell r="L11">
            <v>166</v>
          </cell>
          <cell r="N11">
            <v>212</v>
          </cell>
          <cell r="O11">
            <v>206</v>
          </cell>
          <cell r="Q11">
            <v>356</v>
          </cell>
          <cell r="R11">
            <v>416</v>
          </cell>
        </row>
        <row r="13">
          <cell r="B13">
            <v>167</v>
          </cell>
          <cell r="C13">
            <v>181</v>
          </cell>
          <cell r="E13">
            <v>328</v>
          </cell>
          <cell r="F13">
            <v>439</v>
          </cell>
          <cell r="H13">
            <v>140</v>
          </cell>
          <cell r="I13">
            <v>206</v>
          </cell>
          <cell r="K13">
            <v>321</v>
          </cell>
          <cell r="L13">
            <v>332</v>
          </cell>
          <cell r="N13">
            <v>307</v>
          </cell>
          <cell r="O13">
            <v>387</v>
          </cell>
          <cell r="Q13">
            <v>649</v>
          </cell>
          <cell r="R13">
            <v>771</v>
          </cell>
        </row>
        <row r="15">
          <cell r="B15">
            <v>212</v>
          </cell>
          <cell r="C15">
            <v>354</v>
          </cell>
          <cell r="E15">
            <v>361</v>
          </cell>
          <cell r="F15">
            <v>519</v>
          </cell>
          <cell r="H15">
            <v>186</v>
          </cell>
          <cell r="I15">
            <v>176</v>
          </cell>
          <cell r="K15">
            <v>369</v>
          </cell>
          <cell r="L15">
            <v>605</v>
          </cell>
          <cell r="N15">
            <v>398</v>
          </cell>
          <cell r="O15">
            <v>530</v>
          </cell>
          <cell r="Q15">
            <v>730</v>
          </cell>
          <cell r="R15">
            <v>1124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</row>
        <row r="17">
          <cell r="B17">
            <v>308</v>
          </cell>
          <cell r="C17">
            <v>203</v>
          </cell>
          <cell r="E17">
            <v>514</v>
          </cell>
          <cell r="F17">
            <v>320</v>
          </cell>
          <cell r="H17">
            <v>119</v>
          </cell>
          <cell r="I17">
            <v>266</v>
          </cell>
          <cell r="K17">
            <v>231</v>
          </cell>
          <cell r="L17">
            <v>422</v>
          </cell>
          <cell r="N17">
            <v>427</v>
          </cell>
          <cell r="O17">
            <v>469</v>
          </cell>
          <cell r="Q17">
            <v>745</v>
          </cell>
          <cell r="R17">
            <v>742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</row>
        <row r="19">
          <cell r="B19">
            <v>165</v>
          </cell>
          <cell r="C19">
            <v>203</v>
          </cell>
          <cell r="E19">
            <v>327</v>
          </cell>
          <cell r="F19">
            <v>409</v>
          </cell>
          <cell r="H19">
            <v>201</v>
          </cell>
          <cell r="I19">
            <v>171</v>
          </cell>
          <cell r="K19">
            <v>336</v>
          </cell>
          <cell r="L19">
            <v>271</v>
          </cell>
          <cell r="N19">
            <v>366</v>
          </cell>
          <cell r="O19">
            <v>374</v>
          </cell>
          <cell r="Q19">
            <v>663</v>
          </cell>
          <cell r="R19">
            <v>680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</row>
        <row r="21">
          <cell r="B21">
            <v>150</v>
          </cell>
          <cell r="C21">
            <v>90</v>
          </cell>
          <cell r="E21">
            <v>370</v>
          </cell>
          <cell r="F21">
            <v>196</v>
          </cell>
          <cell r="H21">
            <v>334</v>
          </cell>
          <cell r="I21">
            <v>349</v>
          </cell>
          <cell r="K21">
            <v>634</v>
          </cell>
          <cell r="L21">
            <v>604</v>
          </cell>
          <cell r="N21">
            <v>484</v>
          </cell>
          <cell r="O21">
            <v>439</v>
          </cell>
          <cell r="Q21">
            <v>1004</v>
          </cell>
          <cell r="R21">
            <v>800</v>
          </cell>
        </row>
        <row r="22">
          <cell r="B22">
            <v>0</v>
          </cell>
          <cell r="E22">
            <v>0</v>
          </cell>
          <cell r="H22">
            <v>0</v>
          </cell>
          <cell r="K22">
            <v>0</v>
          </cell>
        </row>
        <row r="23">
          <cell r="B23">
            <v>216</v>
          </cell>
          <cell r="C23">
            <v>210</v>
          </cell>
          <cell r="E23">
            <v>393</v>
          </cell>
          <cell r="F23">
            <v>368</v>
          </cell>
          <cell r="H23">
            <v>321</v>
          </cell>
          <cell r="I23">
            <v>344</v>
          </cell>
          <cell r="K23">
            <v>687</v>
          </cell>
          <cell r="L23">
            <v>720</v>
          </cell>
          <cell r="N23">
            <v>537</v>
          </cell>
          <cell r="O23">
            <v>554</v>
          </cell>
          <cell r="Q23">
            <v>1080</v>
          </cell>
          <cell r="R23">
            <v>1088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</row>
        <row r="25">
          <cell r="B25">
            <v>270</v>
          </cell>
          <cell r="C25">
            <v>140</v>
          </cell>
          <cell r="E25">
            <v>522</v>
          </cell>
          <cell r="F25">
            <v>388</v>
          </cell>
          <cell r="H25">
            <v>238</v>
          </cell>
          <cell r="I25">
            <v>193</v>
          </cell>
          <cell r="K25">
            <v>587</v>
          </cell>
          <cell r="L25">
            <v>1076</v>
          </cell>
          <cell r="N25">
            <v>508</v>
          </cell>
          <cell r="O25">
            <v>333</v>
          </cell>
          <cell r="Q25">
            <v>1109</v>
          </cell>
          <cell r="R25">
            <v>1464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</row>
        <row r="27">
          <cell r="B27">
            <v>197</v>
          </cell>
          <cell r="C27">
            <v>183</v>
          </cell>
          <cell r="E27">
            <v>431</v>
          </cell>
          <cell r="F27">
            <v>354</v>
          </cell>
          <cell r="H27">
            <v>125</v>
          </cell>
          <cell r="I27">
            <v>178</v>
          </cell>
          <cell r="K27">
            <v>326</v>
          </cell>
          <cell r="L27">
            <v>528</v>
          </cell>
          <cell r="N27">
            <v>322</v>
          </cell>
          <cell r="O27">
            <v>361</v>
          </cell>
          <cell r="Q27">
            <v>757</v>
          </cell>
          <cell r="R27">
            <v>882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</row>
        <row r="29">
          <cell r="B29">
            <v>257</v>
          </cell>
          <cell r="C29">
            <v>268</v>
          </cell>
          <cell r="E29">
            <v>413</v>
          </cell>
          <cell r="F29">
            <v>549</v>
          </cell>
          <cell r="H29">
            <v>111</v>
          </cell>
          <cell r="I29">
            <v>114</v>
          </cell>
          <cell r="K29">
            <v>175</v>
          </cell>
          <cell r="L29">
            <v>319</v>
          </cell>
          <cell r="N29">
            <v>368</v>
          </cell>
          <cell r="O29">
            <v>382</v>
          </cell>
          <cell r="Q29">
            <v>588</v>
          </cell>
          <cell r="R29">
            <v>868</v>
          </cell>
        </row>
        <row r="30">
          <cell r="B30">
            <v>0</v>
          </cell>
          <cell r="E30">
            <v>0</v>
          </cell>
          <cell r="H30">
            <v>0</v>
          </cell>
          <cell r="K30">
            <v>0</v>
          </cell>
        </row>
        <row r="31">
          <cell r="B31">
            <v>155</v>
          </cell>
          <cell r="C31">
            <v>190</v>
          </cell>
          <cell r="E31">
            <v>314</v>
          </cell>
          <cell r="F31">
            <v>305</v>
          </cell>
          <cell r="H31">
            <v>84</v>
          </cell>
          <cell r="I31">
            <v>50</v>
          </cell>
          <cell r="K31">
            <v>158</v>
          </cell>
          <cell r="L31">
            <v>129</v>
          </cell>
          <cell r="N31">
            <v>239</v>
          </cell>
          <cell r="O31">
            <v>240</v>
          </cell>
          <cell r="Q31">
            <v>472</v>
          </cell>
          <cell r="R31">
            <v>434</v>
          </cell>
        </row>
        <row r="33">
          <cell r="B33">
            <v>2289</v>
          </cell>
          <cell r="C33">
            <v>2297</v>
          </cell>
          <cell r="E33">
            <v>4344</v>
          </cell>
          <cell r="F33">
            <v>4454</v>
          </cell>
          <cell r="H33">
            <v>1986</v>
          </cell>
          <cell r="I33">
            <v>2206</v>
          </cell>
          <cell r="K33">
            <v>4053</v>
          </cell>
          <cell r="L33">
            <v>5303</v>
          </cell>
        </row>
      </sheetData>
      <sheetData sheetId="10">
        <row r="9">
          <cell r="B9">
            <v>8</v>
          </cell>
          <cell r="E9">
            <v>106</v>
          </cell>
          <cell r="H9">
            <v>0</v>
          </cell>
          <cell r="K9">
            <v>0</v>
          </cell>
          <cell r="N9">
            <v>8</v>
          </cell>
          <cell r="O9">
            <v>0</v>
          </cell>
          <cell r="Q9">
            <v>106</v>
          </cell>
          <cell r="R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</row>
        <row r="11">
          <cell r="B11">
            <v>9</v>
          </cell>
          <cell r="E11">
            <v>19</v>
          </cell>
          <cell r="H11">
            <v>1</v>
          </cell>
          <cell r="K11">
            <v>1</v>
          </cell>
          <cell r="N11">
            <v>10</v>
          </cell>
          <cell r="O11">
            <v>0</v>
          </cell>
          <cell r="Q11">
            <v>20</v>
          </cell>
          <cell r="R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</row>
        <row r="13">
          <cell r="B13">
            <v>24</v>
          </cell>
          <cell r="E13">
            <v>92</v>
          </cell>
          <cell r="H13">
            <v>0</v>
          </cell>
          <cell r="K13">
            <v>7</v>
          </cell>
          <cell r="N13">
            <v>24</v>
          </cell>
          <cell r="O13">
            <v>0</v>
          </cell>
          <cell r="Q13">
            <v>99</v>
          </cell>
          <cell r="R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0</v>
          </cell>
          <cell r="O14">
            <v>0</v>
          </cell>
          <cell r="R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  <cell r="H15">
            <v>0</v>
          </cell>
          <cell r="K15">
            <v>0</v>
          </cell>
          <cell r="O15">
            <v>0</v>
          </cell>
          <cell r="R15">
            <v>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  <cell r="O21">
            <v>0</v>
          </cell>
          <cell r="R21">
            <v>0</v>
          </cell>
        </row>
        <row r="22">
          <cell r="B22">
            <v>0</v>
          </cell>
          <cell r="E22">
            <v>0</v>
          </cell>
          <cell r="H22">
            <v>0</v>
          </cell>
          <cell r="K22">
            <v>0</v>
          </cell>
        </row>
        <row r="23">
          <cell r="B23">
            <v>0</v>
          </cell>
          <cell r="E23">
            <v>0</v>
          </cell>
          <cell r="H23">
            <v>0</v>
          </cell>
          <cell r="K23">
            <v>0</v>
          </cell>
          <cell r="O23">
            <v>0</v>
          </cell>
          <cell r="R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</row>
        <row r="25">
          <cell r="B25">
            <v>0</v>
          </cell>
          <cell r="E25">
            <v>0</v>
          </cell>
          <cell r="H25">
            <v>0</v>
          </cell>
          <cell r="K25">
            <v>0</v>
          </cell>
          <cell r="O25">
            <v>0</v>
          </cell>
          <cell r="R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O26">
            <v>0</v>
          </cell>
          <cell r="R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O27">
            <v>0</v>
          </cell>
          <cell r="R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O28">
            <v>0</v>
          </cell>
          <cell r="R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0</v>
          </cell>
          <cell r="O29">
            <v>0</v>
          </cell>
          <cell r="R29">
            <v>0</v>
          </cell>
        </row>
        <row r="30">
          <cell r="B30">
            <v>0</v>
          </cell>
          <cell r="E30">
            <v>0</v>
          </cell>
          <cell r="H30">
            <v>0</v>
          </cell>
          <cell r="K30">
            <v>0</v>
          </cell>
          <cell r="O30">
            <v>0</v>
          </cell>
          <cell r="R30">
            <v>0</v>
          </cell>
        </row>
        <row r="31">
          <cell r="B31">
            <v>0</v>
          </cell>
          <cell r="E31">
            <v>0</v>
          </cell>
          <cell r="H31">
            <v>0</v>
          </cell>
          <cell r="K31">
            <v>0</v>
          </cell>
          <cell r="O31">
            <v>0</v>
          </cell>
          <cell r="R31">
            <v>0</v>
          </cell>
        </row>
        <row r="33">
          <cell r="B33">
            <v>41</v>
          </cell>
          <cell r="C33">
            <v>0</v>
          </cell>
          <cell r="E33">
            <v>217</v>
          </cell>
          <cell r="F33">
            <v>0</v>
          </cell>
          <cell r="H33">
            <v>1</v>
          </cell>
          <cell r="I33">
            <v>0</v>
          </cell>
          <cell r="K33">
            <v>8</v>
          </cell>
          <cell r="L33">
            <v>0</v>
          </cell>
        </row>
      </sheetData>
      <sheetData sheetId="11">
        <row r="9">
          <cell r="B9">
            <v>198</v>
          </cell>
          <cell r="C9">
            <v>268</v>
          </cell>
          <cell r="E9">
            <v>867</v>
          </cell>
          <cell r="F9">
            <v>981</v>
          </cell>
          <cell r="H9">
            <v>44</v>
          </cell>
          <cell r="I9">
            <v>53</v>
          </cell>
          <cell r="K9">
            <v>256</v>
          </cell>
          <cell r="L9">
            <v>606</v>
          </cell>
          <cell r="N9">
            <v>242</v>
          </cell>
          <cell r="O9">
            <v>321</v>
          </cell>
          <cell r="Q9">
            <v>1123</v>
          </cell>
          <cell r="R9">
            <v>1587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</row>
        <row r="11">
          <cell r="B11">
            <v>238</v>
          </cell>
          <cell r="C11">
            <v>305</v>
          </cell>
          <cell r="E11">
            <v>842</v>
          </cell>
          <cell r="F11">
            <v>979</v>
          </cell>
          <cell r="H11">
            <v>61</v>
          </cell>
          <cell r="I11">
            <v>74</v>
          </cell>
          <cell r="K11">
            <v>229</v>
          </cell>
          <cell r="L11">
            <v>508</v>
          </cell>
          <cell r="N11">
            <v>299</v>
          </cell>
          <cell r="O11">
            <v>379</v>
          </cell>
          <cell r="Q11">
            <v>1071</v>
          </cell>
          <cell r="R11">
            <v>1487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</row>
        <row r="13">
          <cell r="B13">
            <v>413</v>
          </cell>
          <cell r="C13">
            <v>458</v>
          </cell>
          <cell r="E13">
            <v>1334</v>
          </cell>
          <cell r="F13">
            <v>1445</v>
          </cell>
          <cell r="H13">
            <v>73</v>
          </cell>
          <cell r="I13">
            <v>153</v>
          </cell>
          <cell r="K13">
            <v>265</v>
          </cell>
          <cell r="L13">
            <v>568</v>
          </cell>
          <cell r="N13">
            <v>486</v>
          </cell>
          <cell r="O13">
            <v>611</v>
          </cell>
          <cell r="Q13">
            <v>1599</v>
          </cell>
          <cell r="R13">
            <v>2013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0</v>
          </cell>
        </row>
        <row r="15">
          <cell r="B15">
            <v>463</v>
          </cell>
          <cell r="C15">
            <v>494</v>
          </cell>
          <cell r="E15">
            <v>1424</v>
          </cell>
          <cell r="F15">
            <v>1667</v>
          </cell>
          <cell r="H15">
            <v>214</v>
          </cell>
          <cell r="I15">
            <v>171</v>
          </cell>
          <cell r="K15">
            <v>652</v>
          </cell>
          <cell r="L15">
            <v>735</v>
          </cell>
          <cell r="N15">
            <v>677</v>
          </cell>
          <cell r="O15">
            <v>665</v>
          </cell>
          <cell r="Q15">
            <v>2076</v>
          </cell>
          <cell r="R15">
            <v>2402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</row>
        <row r="17">
          <cell r="B17">
            <v>472</v>
          </cell>
          <cell r="C17">
            <v>446</v>
          </cell>
          <cell r="E17">
            <v>1396</v>
          </cell>
          <cell r="F17">
            <v>1458</v>
          </cell>
          <cell r="H17">
            <v>233</v>
          </cell>
          <cell r="I17">
            <v>245</v>
          </cell>
          <cell r="K17">
            <v>860</v>
          </cell>
          <cell r="L17">
            <v>793</v>
          </cell>
          <cell r="N17">
            <v>705</v>
          </cell>
          <cell r="O17">
            <v>691</v>
          </cell>
          <cell r="Q17">
            <v>2256</v>
          </cell>
          <cell r="R17">
            <v>2251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</row>
        <row r="19">
          <cell r="B19">
            <v>288</v>
          </cell>
          <cell r="C19">
            <v>304</v>
          </cell>
          <cell r="E19">
            <v>961</v>
          </cell>
          <cell r="F19">
            <v>1153</v>
          </cell>
          <cell r="H19">
            <v>205</v>
          </cell>
          <cell r="I19">
            <v>157</v>
          </cell>
          <cell r="K19">
            <v>601</v>
          </cell>
          <cell r="L19">
            <v>489</v>
          </cell>
          <cell r="N19">
            <v>493</v>
          </cell>
          <cell r="O19">
            <v>461</v>
          </cell>
          <cell r="Q19">
            <v>1562</v>
          </cell>
          <cell r="R19">
            <v>1642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</row>
        <row r="21">
          <cell r="B21">
            <v>214</v>
          </cell>
          <cell r="C21">
            <v>237</v>
          </cell>
          <cell r="E21">
            <v>975</v>
          </cell>
          <cell r="F21">
            <v>908</v>
          </cell>
          <cell r="H21">
            <v>191</v>
          </cell>
          <cell r="I21">
            <v>143</v>
          </cell>
          <cell r="K21">
            <v>571</v>
          </cell>
          <cell r="L21">
            <v>613</v>
          </cell>
          <cell r="N21">
            <v>405</v>
          </cell>
          <cell r="O21">
            <v>380</v>
          </cell>
          <cell r="Q21">
            <v>1546</v>
          </cell>
          <cell r="R21">
            <v>1521</v>
          </cell>
        </row>
        <row r="22">
          <cell r="B22">
            <v>0</v>
          </cell>
          <cell r="E22">
            <v>0</v>
          </cell>
          <cell r="H22">
            <v>0</v>
          </cell>
          <cell r="K22">
            <v>0</v>
          </cell>
        </row>
        <row r="23">
          <cell r="B23">
            <v>337</v>
          </cell>
          <cell r="C23">
            <v>294</v>
          </cell>
          <cell r="E23">
            <v>1166</v>
          </cell>
          <cell r="F23">
            <v>1311</v>
          </cell>
          <cell r="H23">
            <v>164</v>
          </cell>
          <cell r="I23">
            <v>107</v>
          </cell>
          <cell r="K23">
            <v>619</v>
          </cell>
          <cell r="L23">
            <v>444</v>
          </cell>
          <cell r="N23">
            <v>501</v>
          </cell>
          <cell r="O23">
            <v>401</v>
          </cell>
          <cell r="Q23">
            <v>1785</v>
          </cell>
          <cell r="R23">
            <v>1755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</row>
        <row r="25">
          <cell r="B25">
            <v>416</v>
          </cell>
          <cell r="C25">
            <v>393</v>
          </cell>
          <cell r="E25">
            <v>1198</v>
          </cell>
          <cell r="F25">
            <v>1345</v>
          </cell>
          <cell r="H25">
            <v>237</v>
          </cell>
          <cell r="I25">
            <v>181</v>
          </cell>
          <cell r="K25">
            <v>914</v>
          </cell>
          <cell r="L25">
            <v>597</v>
          </cell>
          <cell r="N25">
            <v>653</v>
          </cell>
          <cell r="O25">
            <v>574</v>
          </cell>
          <cell r="Q25">
            <v>2112</v>
          </cell>
          <cell r="R25">
            <v>1942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</row>
        <row r="27">
          <cell r="B27">
            <v>431</v>
          </cell>
          <cell r="C27">
            <v>404</v>
          </cell>
          <cell r="E27">
            <v>1301</v>
          </cell>
          <cell r="F27">
            <v>1365</v>
          </cell>
          <cell r="H27">
            <v>226</v>
          </cell>
          <cell r="I27">
            <v>154</v>
          </cell>
          <cell r="K27">
            <v>960</v>
          </cell>
          <cell r="L27">
            <v>711</v>
          </cell>
          <cell r="N27">
            <v>657</v>
          </cell>
          <cell r="O27">
            <v>558</v>
          </cell>
          <cell r="Q27">
            <v>2261</v>
          </cell>
          <cell r="R27">
            <v>2076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</row>
        <row r="29">
          <cell r="B29">
            <v>390</v>
          </cell>
          <cell r="C29">
            <v>437</v>
          </cell>
          <cell r="E29">
            <v>1196</v>
          </cell>
          <cell r="F29">
            <v>1423</v>
          </cell>
          <cell r="H29">
            <v>139</v>
          </cell>
          <cell r="I29">
            <v>103</v>
          </cell>
          <cell r="K29">
            <v>832</v>
          </cell>
          <cell r="L29">
            <v>693</v>
          </cell>
          <cell r="N29">
            <v>529</v>
          </cell>
          <cell r="O29">
            <v>540</v>
          </cell>
          <cell r="Q29">
            <v>2028</v>
          </cell>
          <cell r="R29">
            <v>2116</v>
          </cell>
        </row>
        <row r="30">
          <cell r="B30">
            <v>0</v>
          </cell>
          <cell r="E30">
            <v>0</v>
          </cell>
          <cell r="H30">
            <v>0</v>
          </cell>
          <cell r="K30">
            <v>0</v>
          </cell>
        </row>
        <row r="31">
          <cell r="B31">
            <v>328</v>
          </cell>
          <cell r="C31">
            <v>342</v>
          </cell>
          <cell r="E31">
            <v>1221</v>
          </cell>
          <cell r="F31">
            <v>1157</v>
          </cell>
          <cell r="H31">
            <v>55</v>
          </cell>
          <cell r="I31">
            <v>64</v>
          </cell>
          <cell r="K31">
            <v>660</v>
          </cell>
          <cell r="L31">
            <v>820</v>
          </cell>
          <cell r="N31">
            <v>383</v>
          </cell>
          <cell r="O31">
            <v>406</v>
          </cell>
          <cell r="Q31">
            <v>1881</v>
          </cell>
          <cell r="R31">
            <v>1977</v>
          </cell>
        </row>
        <row r="33">
          <cell r="B33">
            <v>4188</v>
          </cell>
          <cell r="C33">
            <v>4382</v>
          </cell>
          <cell r="E33">
            <v>13881</v>
          </cell>
          <cell r="F33">
            <v>15192</v>
          </cell>
          <cell r="H33">
            <v>1842</v>
          </cell>
          <cell r="I33">
            <v>1605</v>
          </cell>
          <cell r="K33">
            <v>7419</v>
          </cell>
          <cell r="L33">
            <v>7577</v>
          </cell>
        </row>
      </sheetData>
      <sheetData sheetId="12">
        <row r="9">
          <cell r="C9">
            <v>41</v>
          </cell>
          <cell r="F9">
            <v>90</v>
          </cell>
          <cell r="I9">
            <v>2</v>
          </cell>
          <cell r="L9">
            <v>30</v>
          </cell>
          <cell r="O9">
            <v>43</v>
          </cell>
          <cell r="R9">
            <v>120</v>
          </cell>
        </row>
        <row r="10">
          <cell r="O10">
            <v>0</v>
          </cell>
          <cell r="R10">
            <v>0</v>
          </cell>
        </row>
        <row r="11">
          <cell r="C11">
            <v>65</v>
          </cell>
          <cell r="F11">
            <v>105</v>
          </cell>
          <cell r="I11">
            <v>2</v>
          </cell>
          <cell r="L11">
            <v>4</v>
          </cell>
          <cell r="O11">
            <v>67</v>
          </cell>
          <cell r="R11">
            <v>109</v>
          </cell>
        </row>
        <row r="12">
          <cell r="O12">
            <v>0</v>
          </cell>
          <cell r="R12">
            <v>0</v>
          </cell>
        </row>
        <row r="13">
          <cell r="C13">
            <v>83</v>
          </cell>
          <cell r="F13">
            <v>154</v>
          </cell>
          <cell r="I13">
            <v>26</v>
          </cell>
          <cell r="L13">
            <v>51</v>
          </cell>
          <cell r="O13">
            <v>109</v>
          </cell>
          <cell r="R13">
            <v>205</v>
          </cell>
        </row>
        <row r="14">
          <cell r="O14">
            <v>0</v>
          </cell>
          <cell r="R14">
            <v>0</v>
          </cell>
        </row>
        <row r="15">
          <cell r="C15">
            <v>102</v>
          </cell>
          <cell r="F15">
            <v>216</v>
          </cell>
          <cell r="I15">
            <v>21</v>
          </cell>
          <cell r="L15">
            <v>55</v>
          </cell>
          <cell r="O15">
            <v>123</v>
          </cell>
          <cell r="R15">
            <v>271</v>
          </cell>
        </row>
        <row r="16">
          <cell r="O16">
            <v>0</v>
          </cell>
          <cell r="R16">
            <v>0</v>
          </cell>
        </row>
        <row r="17">
          <cell r="C17">
            <v>121</v>
          </cell>
          <cell r="F17">
            <v>258</v>
          </cell>
          <cell r="I17">
            <v>32</v>
          </cell>
          <cell r="L17">
            <v>113</v>
          </cell>
          <cell r="O17">
            <v>153</v>
          </cell>
          <cell r="R17">
            <v>371</v>
          </cell>
        </row>
        <row r="18">
          <cell r="O18">
            <v>0</v>
          </cell>
          <cell r="R18">
            <v>0</v>
          </cell>
        </row>
        <row r="19">
          <cell r="C19">
            <v>80</v>
          </cell>
          <cell r="F19">
            <v>234</v>
          </cell>
          <cell r="I19">
            <v>20</v>
          </cell>
          <cell r="L19">
            <v>33</v>
          </cell>
          <cell r="O19">
            <v>100</v>
          </cell>
          <cell r="R19">
            <v>267</v>
          </cell>
        </row>
        <row r="21">
          <cell r="C21">
            <v>67</v>
          </cell>
          <cell r="F21">
            <v>131</v>
          </cell>
          <cell r="I21">
            <v>30</v>
          </cell>
          <cell r="L21">
            <v>46</v>
          </cell>
          <cell r="O21">
            <v>97</v>
          </cell>
          <cell r="R21">
            <v>177</v>
          </cell>
        </row>
        <row r="23">
          <cell r="C23">
            <v>143</v>
          </cell>
          <cell r="F23">
            <v>415</v>
          </cell>
          <cell r="I23">
            <v>42</v>
          </cell>
          <cell r="L23">
            <v>102</v>
          </cell>
          <cell r="O23">
            <v>185</v>
          </cell>
          <cell r="R23">
            <v>517</v>
          </cell>
        </row>
        <row r="25">
          <cell r="C25">
            <v>119</v>
          </cell>
          <cell r="F25">
            <v>430</v>
          </cell>
          <cell r="I25">
            <v>42</v>
          </cell>
          <cell r="L25">
            <v>133</v>
          </cell>
          <cell r="O25">
            <v>161</v>
          </cell>
          <cell r="R25">
            <v>563</v>
          </cell>
        </row>
        <row r="27">
          <cell r="C27">
            <v>121</v>
          </cell>
          <cell r="F27">
            <v>432</v>
          </cell>
          <cell r="I27">
            <v>27</v>
          </cell>
          <cell r="L27">
            <v>93</v>
          </cell>
          <cell r="O27">
            <v>148</v>
          </cell>
          <cell r="R27">
            <v>525</v>
          </cell>
        </row>
        <row r="29">
          <cell r="C29">
            <v>137</v>
          </cell>
          <cell r="F29">
            <v>430</v>
          </cell>
          <cell r="I29">
            <v>17</v>
          </cell>
          <cell r="L29">
            <v>96</v>
          </cell>
          <cell r="O29">
            <v>154</v>
          </cell>
          <cell r="R29">
            <v>526</v>
          </cell>
        </row>
        <row r="31">
          <cell r="C31">
            <v>108</v>
          </cell>
          <cell r="F31">
            <v>329</v>
          </cell>
          <cell r="I31">
            <v>6</v>
          </cell>
          <cell r="L31">
            <v>6</v>
          </cell>
          <cell r="O31">
            <v>114</v>
          </cell>
          <cell r="R31">
            <v>335</v>
          </cell>
        </row>
        <row r="33">
          <cell r="C33">
            <v>1187</v>
          </cell>
          <cell r="F33">
            <v>3224</v>
          </cell>
          <cell r="I33">
            <v>267</v>
          </cell>
          <cell r="L33">
            <v>762</v>
          </cell>
        </row>
      </sheetData>
      <sheetData sheetId="14">
        <row r="9">
          <cell r="B9">
            <v>1</v>
          </cell>
          <cell r="C9">
            <v>2</v>
          </cell>
          <cell r="E9">
            <v>10</v>
          </cell>
          <cell r="F9">
            <v>49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N9">
            <v>1</v>
          </cell>
          <cell r="O9">
            <v>2</v>
          </cell>
          <cell r="Q9">
            <v>10</v>
          </cell>
          <cell r="R9">
            <v>49</v>
          </cell>
        </row>
        <row r="10">
          <cell r="O10">
            <v>0</v>
          </cell>
        </row>
        <row r="11">
          <cell r="B11">
            <v>1</v>
          </cell>
          <cell r="C11">
            <v>1</v>
          </cell>
          <cell r="E11">
            <v>3</v>
          </cell>
          <cell r="F11">
            <v>23</v>
          </cell>
          <cell r="H11">
            <v>0</v>
          </cell>
          <cell r="I11">
            <v>2</v>
          </cell>
          <cell r="K11">
            <v>0</v>
          </cell>
          <cell r="L11">
            <v>32</v>
          </cell>
          <cell r="N11">
            <v>1</v>
          </cell>
          <cell r="O11">
            <v>3</v>
          </cell>
          <cell r="Q11">
            <v>3</v>
          </cell>
          <cell r="R11">
            <v>55</v>
          </cell>
        </row>
        <row r="12">
          <cell r="O12">
            <v>0</v>
          </cell>
        </row>
        <row r="13">
          <cell r="B13">
            <v>0</v>
          </cell>
          <cell r="C13">
            <v>4</v>
          </cell>
          <cell r="E13">
            <v>31</v>
          </cell>
          <cell r="F13">
            <v>36</v>
          </cell>
          <cell r="H13">
            <v>0</v>
          </cell>
          <cell r="I13">
            <v>1</v>
          </cell>
          <cell r="K13">
            <v>0</v>
          </cell>
          <cell r="L13">
            <v>9</v>
          </cell>
          <cell r="N13">
            <v>0</v>
          </cell>
          <cell r="O13">
            <v>5</v>
          </cell>
          <cell r="Q13">
            <v>31</v>
          </cell>
          <cell r="R13">
            <v>45</v>
          </cell>
        </row>
        <row r="14">
          <cell r="O14">
            <v>0</v>
          </cell>
        </row>
        <row r="15">
          <cell r="B15">
            <v>3</v>
          </cell>
          <cell r="C15">
            <v>44</v>
          </cell>
          <cell r="E15">
            <v>111</v>
          </cell>
          <cell r="F15">
            <v>160</v>
          </cell>
          <cell r="H15">
            <v>1</v>
          </cell>
          <cell r="I15">
            <v>16</v>
          </cell>
          <cell r="K15">
            <v>27</v>
          </cell>
          <cell r="L15">
            <v>61</v>
          </cell>
          <cell r="N15">
            <v>4</v>
          </cell>
          <cell r="O15">
            <v>60</v>
          </cell>
          <cell r="Q15">
            <v>138</v>
          </cell>
          <cell r="R15">
            <v>221</v>
          </cell>
        </row>
        <row r="16">
          <cell r="O16">
            <v>0</v>
          </cell>
        </row>
        <row r="17">
          <cell r="B17">
            <v>2</v>
          </cell>
          <cell r="C17">
            <v>35</v>
          </cell>
          <cell r="E17">
            <v>50</v>
          </cell>
          <cell r="F17">
            <v>60</v>
          </cell>
          <cell r="H17">
            <v>2</v>
          </cell>
          <cell r="I17">
            <v>44</v>
          </cell>
          <cell r="K17">
            <v>30</v>
          </cell>
          <cell r="L17">
            <v>95</v>
          </cell>
          <cell r="N17">
            <v>4</v>
          </cell>
          <cell r="O17">
            <v>79</v>
          </cell>
          <cell r="Q17">
            <v>80</v>
          </cell>
          <cell r="R17">
            <v>155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  <cell r="O18">
            <v>0</v>
          </cell>
        </row>
        <row r="19">
          <cell r="B19">
            <v>2</v>
          </cell>
          <cell r="C19">
            <v>35</v>
          </cell>
          <cell r="E19">
            <v>8</v>
          </cell>
          <cell r="F19">
            <v>87</v>
          </cell>
          <cell r="H19">
            <v>1</v>
          </cell>
          <cell r="I19">
            <v>28</v>
          </cell>
          <cell r="K19">
            <v>31</v>
          </cell>
          <cell r="L19">
            <v>74</v>
          </cell>
          <cell r="N19">
            <v>3</v>
          </cell>
          <cell r="O19">
            <v>63</v>
          </cell>
          <cell r="Q19">
            <v>39</v>
          </cell>
          <cell r="R19">
            <v>161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  <cell r="O20">
            <v>0</v>
          </cell>
        </row>
        <row r="21">
          <cell r="B21">
            <v>0</v>
          </cell>
          <cell r="C21">
            <v>18</v>
          </cell>
          <cell r="E21">
            <v>0</v>
          </cell>
          <cell r="F21">
            <v>49</v>
          </cell>
          <cell r="H21">
            <v>1</v>
          </cell>
          <cell r="I21">
            <v>40</v>
          </cell>
          <cell r="K21">
            <v>16</v>
          </cell>
          <cell r="L21">
            <v>67</v>
          </cell>
          <cell r="N21">
            <v>1</v>
          </cell>
          <cell r="O21">
            <v>58</v>
          </cell>
          <cell r="Q21">
            <v>16</v>
          </cell>
          <cell r="R21">
            <v>116</v>
          </cell>
        </row>
        <row r="22">
          <cell r="B22">
            <v>0</v>
          </cell>
          <cell r="E22">
            <v>0</v>
          </cell>
          <cell r="H22">
            <v>0</v>
          </cell>
          <cell r="K22">
            <v>0</v>
          </cell>
          <cell r="O22">
            <v>0</v>
          </cell>
        </row>
        <row r="23">
          <cell r="B23">
            <v>3</v>
          </cell>
          <cell r="C23">
            <v>30</v>
          </cell>
          <cell r="E23">
            <v>18</v>
          </cell>
          <cell r="F23">
            <v>74</v>
          </cell>
          <cell r="H23">
            <v>2</v>
          </cell>
          <cell r="I23">
            <v>35</v>
          </cell>
          <cell r="K23">
            <v>18</v>
          </cell>
          <cell r="L23">
            <v>100</v>
          </cell>
          <cell r="N23">
            <v>5</v>
          </cell>
          <cell r="O23">
            <v>65</v>
          </cell>
          <cell r="Q23">
            <v>36</v>
          </cell>
          <cell r="R23">
            <v>174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O24">
            <v>0</v>
          </cell>
        </row>
        <row r="25">
          <cell r="B25">
            <v>4</v>
          </cell>
          <cell r="C25">
            <v>44</v>
          </cell>
          <cell r="E25">
            <v>55</v>
          </cell>
          <cell r="F25">
            <v>148</v>
          </cell>
          <cell r="H25">
            <v>1</v>
          </cell>
          <cell r="I25">
            <v>33</v>
          </cell>
          <cell r="K25">
            <v>3</v>
          </cell>
          <cell r="L25">
            <v>94</v>
          </cell>
          <cell r="N25">
            <v>5</v>
          </cell>
          <cell r="O25">
            <v>77</v>
          </cell>
          <cell r="Q25">
            <v>58</v>
          </cell>
          <cell r="R25">
            <v>242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O26">
            <v>0</v>
          </cell>
        </row>
        <row r="27">
          <cell r="B27">
            <v>3</v>
          </cell>
          <cell r="C27">
            <v>37</v>
          </cell>
          <cell r="E27">
            <v>71</v>
          </cell>
          <cell r="F27">
            <v>94</v>
          </cell>
          <cell r="H27">
            <v>2</v>
          </cell>
          <cell r="I27">
            <v>34</v>
          </cell>
          <cell r="K27">
            <v>38</v>
          </cell>
          <cell r="L27">
            <v>124</v>
          </cell>
          <cell r="N27">
            <v>5</v>
          </cell>
          <cell r="O27">
            <v>71</v>
          </cell>
          <cell r="Q27">
            <v>109</v>
          </cell>
          <cell r="R27">
            <v>218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O28">
            <v>0</v>
          </cell>
        </row>
        <row r="29">
          <cell r="B29">
            <v>3</v>
          </cell>
          <cell r="C29">
            <v>36</v>
          </cell>
          <cell r="E29">
            <v>18</v>
          </cell>
          <cell r="F29">
            <v>66</v>
          </cell>
          <cell r="H29">
            <v>4</v>
          </cell>
          <cell r="I29">
            <v>18</v>
          </cell>
          <cell r="K29">
            <v>27</v>
          </cell>
          <cell r="L29">
            <v>42</v>
          </cell>
          <cell r="N29">
            <v>7</v>
          </cell>
          <cell r="O29">
            <v>54</v>
          </cell>
          <cell r="Q29">
            <v>45</v>
          </cell>
          <cell r="R29">
            <v>108</v>
          </cell>
        </row>
        <row r="30">
          <cell r="B30">
            <v>0</v>
          </cell>
          <cell r="E30">
            <v>0</v>
          </cell>
          <cell r="H30">
            <v>0</v>
          </cell>
          <cell r="K30">
            <v>0</v>
          </cell>
          <cell r="O30">
            <v>0</v>
          </cell>
        </row>
        <row r="31">
          <cell r="B31">
            <v>4</v>
          </cell>
          <cell r="C31">
            <v>28</v>
          </cell>
          <cell r="E31">
            <v>70</v>
          </cell>
          <cell r="F31">
            <v>74</v>
          </cell>
          <cell r="H31">
            <v>0</v>
          </cell>
          <cell r="I31">
            <v>11</v>
          </cell>
          <cell r="K31">
            <v>0</v>
          </cell>
          <cell r="L31">
            <v>41</v>
          </cell>
          <cell r="N31">
            <v>4</v>
          </cell>
          <cell r="O31">
            <v>39</v>
          </cell>
          <cell r="Q31">
            <v>70</v>
          </cell>
          <cell r="R31">
            <v>115</v>
          </cell>
        </row>
        <row r="33">
          <cell r="B33">
            <v>21</v>
          </cell>
          <cell r="C33">
            <v>263</v>
          </cell>
          <cell r="E33">
            <v>445</v>
          </cell>
          <cell r="F33">
            <v>920</v>
          </cell>
          <cell r="H33">
            <v>14</v>
          </cell>
          <cell r="I33">
            <v>262</v>
          </cell>
          <cell r="K33">
            <v>190</v>
          </cell>
          <cell r="L33">
            <v>739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7"/>
      <sheetName val="NAZIONI"/>
      <sheetName val="NAZIONI (2)"/>
      <sheetName val="Foglio2 (2)"/>
      <sheetName val="Foglio2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1">
        <row r="7">
          <cell r="C7">
            <v>3131</v>
          </cell>
          <cell r="F7">
            <v>6117</v>
          </cell>
        </row>
        <row r="8">
          <cell r="C8">
            <v>1595</v>
          </cell>
          <cell r="F8">
            <v>3682</v>
          </cell>
        </row>
        <row r="9">
          <cell r="C9">
            <v>558</v>
          </cell>
          <cell r="F9">
            <v>2256</v>
          </cell>
        </row>
        <row r="10">
          <cell r="C10">
            <v>402</v>
          </cell>
          <cell r="F10">
            <v>993</v>
          </cell>
        </row>
        <row r="11">
          <cell r="C11">
            <v>181</v>
          </cell>
          <cell r="F11">
            <v>712</v>
          </cell>
        </row>
        <row r="12">
          <cell r="C12">
            <v>5982</v>
          </cell>
          <cell r="F12">
            <v>13582</v>
          </cell>
        </row>
        <row r="13">
          <cell r="C13">
            <v>7936</v>
          </cell>
          <cell r="F13">
            <v>16016</v>
          </cell>
        </row>
        <row r="14">
          <cell r="C14">
            <v>612</v>
          </cell>
          <cell r="F14">
            <v>1806</v>
          </cell>
        </row>
        <row r="15">
          <cell r="C15">
            <v>196</v>
          </cell>
          <cell r="F15">
            <v>460</v>
          </cell>
        </row>
        <row r="16">
          <cell r="C16">
            <v>24</v>
          </cell>
          <cell r="F16">
            <v>71</v>
          </cell>
        </row>
        <row r="17">
          <cell r="C17">
            <v>49</v>
          </cell>
          <cell r="F17">
            <v>96</v>
          </cell>
        </row>
        <row r="18">
          <cell r="C18">
            <v>345</v>
          </cell>
          <cell r="F18">
            <v>724</v>
          </cell>
        </row>
        <row r="19">
          <cell r="C19">
            <v>2196</v>
          </cell>
          <cell r="F19">
            <v>4774</v>
          </cell>
        </row>
        <row r="20">
          <cell r="C20">
            <v>807</v>
          </cell>
          <cell r="F20">
            <v>1402</v>
          </cell>
        </row>
        <row r="21">
          <cell r="C21">
            <v>302</v>
          </cell>
          <cell r="F21">
            <v>709</v>
          </cell>
        </row>
        <row r="22">
          <cell r="C22">
            <v>2959</v>
          </cell>
          <cell r="F22">
            <v>8584</v>
          </cell>
        </row>
        <row r="23">
          <cell r="C23">
            <v>360</v>
          </cell>
          <cell r="F23">
            <v>788</v>
          </cell>
        </row>
        <row r="24">
          <cell r="C24">
            <v>68</v>
          </cell>
          <cell r="F24">
            <v>113</v>
          </cell>
        </row>
        <row r="25">
          <cell r="C25">
            <v>411</v>
          </cell>
          <cell r="F25">
            <v>794</v>
          </cell>
        </row>
        <row r="26">
          <cell r="C26">
            <v>544</v>
          </cell>
          <cell r="F26">
            <v>1261</v>
          </cell>
        </row>
        <row r="27">
          <cell r="C27">
            <v>2425</v>
          </cell>
          <cell r="F27">
            <v>4802</v>
          </cell>
        </row>
        <row r="28">
          <cell r="C28">
            <v>592</v>
          </cell>
          <cell r="F28">
            <v>1611</v>
          </cell>
        </row>
        <row r="29">
          <cell r="C29">
            <v>2013</v>
          </cell>
          <cell r="F29">
            <v>4178</v>
          </cell>
        </row>
        <row r="30">
          <cell r="C30">
            <v>148</v>
          </cell>
          <cell r="F30">
            <v>307</v>
          </cell>
        </row>
        <row r="31">
          <cell r="C31">
            <v>1104</v>
          </cell>
          <cell r="F31">
            <v>2116</v>
          </cell>
        </row>
        <row r="32">
          <cell r="C32">
            <v>1535</v>
          </cell>
          <cell r="F32">
            <v>5464</v>
          </cell>
        </row>
        <row r="33">
          <cell r="C33">
            <v>649</v>
          </cell>
          <cell r="F33">
            <v>1314</v>
          </cell>
        </row>
        <row r="34">
          <cell r="C34">
            <v>4548</v>
          </cell>
          <cell r="F34">
            <v>10808</v>
          </cell>
        </row>
        <row r="35">
          <cell r="C35">
            <v>152</v>
          </cell>
          <cell r="F35">
            <v>308</v>
          </cell>
        </row>
        <row r="36">
          <cell r="C36">
            <v>77</v>
          </cell>
          <cell r="F36">
            <v>220</v>
          </cell>
        </row>
        <row r="37">
          <cell r="C37">
            <v>428</v>
          </cell>
          <cell r="F37">
            <v>1017</v>
          </cell>
        </row>
        <row r="38">
          <cell r="C38">
            <v>340</v>
          </cell>
          <cell r="F38">
            <v>722</v>
          </cell>
        </row>
        <row r="39">
          <cell r="C39">
            <v>276</v>
          </cell>
          <cell r="F39">
            <v>1009</v>
          </cell>
        </row>
        <row r="40">
          <cell r="C40">
            <v>739</v>
          </cell>
          <cell r="F40">
            <v>1038</v>
          </cell>
        </row>
        <row r="41">
          <cell r="C41">
            <v>1160</v>
          </cell>
          <cell r="F41">
            <v>2304</v>
          </cell>
        </row>
        <row r="42">
          <cell r="C42">
            <v>772</v>
          </cell>
          <cell r="F42">
            <v>963</v>
          </cell>
        </row>
        <row r="43">
          <cell r="C43">
            <v>309</v>
          </cell>
          <cell r="F43">
            <v>672</v>
          </cell>
        </row>
        <row r="44">
          <cell r="C44">
            <v>519</v>
          </cell>
          <cell r="F44">
            <v>990</v>
          </cell>
        </row>
        <row r="45">
          <cell r="C45">
            <v>121</v>
          </cell>
          <cell r="F45">
            <v>288</v>
          </cell>
        </row>
        <row r="46">
          <cell r="C46">
            <v>91</v>
          </cell>
          <cell r="F46">
            <v>739</v>
          </cell>
        </row>
        <row r="47">
          <cell r="C47">
            <v>265</v>
          </cell>
          <cell r="F47">
            <v>1018</v>
          </cell>
        </row>
        <row r="48">
          <cell r="C48">
            <v>148</v>
          </cell>
          <cell r="F48">
            <v>514</v>
          </cell>
        </row>
        <row r="49">
          <cell r="C49">
            <v>175</v>
          </cell>
          <cell r="F49">
            <v>383</v>
          </cell>
        </row>
        <row r="50">
          <cell r="C50">
            <v>721</v>
          </cell>
          <cell r="F50">
            <v>1838</v>
          </cell>
        </row>
        <row r="51">
          <cell r="C51">
            <v>156</v>
          </cell>
          <cell r="F51">
            <v>294</v>
          </cell>
        </row>
        <row r="52">
          <cell r="C52">
            <v>90</v>
          </cell>
          <cell r="F52">
            <v>365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7"/>
      <sheetName val="REGIONE"/>
      <sheetName val="REGIONE (2)"/>
      <sheetName val="Foglio2 (2)"/>
      <sheetName val="Foglio2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1">
        <row r="12">
          <cell r="C12">
            <v>8227</v>
          </cell>
          <cell r="F12">
            <v>14409</v>
          </cell>
        </row>
        <row r="13">
          <cell r="C13">
            <v>221</v>
          </cell>
          <cell r="F13">
            <v>422</v>
          </cell>
        </row>
        <row r="14">
          <cell r="C14">
            <v>21596</v>
          </cell>
          <cell r="F14">
            <v>38355</v>
          </cell>
        </row>
        <row r="15">
          <cell r="C15">
            <v>718</v>
          </cell>
          <cell r="F15">
            <v>1411</v>
          </cell>
        </row>
        <row r="16">
          <cell r="C16">
            <v>712</v>
          </cell>
          <cell r="F16">
            <v>1327</v>
          </cell>
        </row>
        <row r="17">
          <cell r="C17">
            <v>7102</v>
          </cell>
          <cell r="F17">
            <v>13636</v>
          </cell>
        </row>
        <row r="18">
          <cell r="C18">
            <v>2939</v>
          </cell>
          <cell r="F18">
            <v>4825</v>
          </cell>
        </row>
        <row r="19">
          <cell r="C19">
            <v>3535</v>
          </cell>
          <cell r="F19">
            <v>6801</v>
          </cell>
        </row>
        <row r="20">
          <cell r="C20">
            <v>10200</v>
          </cell>
          <cell r="F20">
            <v>22884</v>
          </cell>
        </row>
        <row r="21">
          <cell r="C21">
            <v>7016</v>
          </cell>
          <cell r="F21">
            <v>12794</v>
          </cell>
        </row>
        <row r="22">
          <cell r="C22">
            <v>1581</v>
          </cell>
          <cell r="F22">
            <v>2982</v>
          </cell>
        </row>
        <row r="23">
          <cell r="C23">
            <v>3074</v>
          </cell>
          <cell r="F23">
            <v>5069</v>
          </cell>
        </row>
        <row r="24">
          <cell r="C24">
            <v>14092</v>
          </cell>
          <cell r="F24">
            <v>27065</v>
          </cell>
        </row>
        <row r="25">
          <cell r="C25">
            <v>1951</v>
          </cell>
          <cell r="F25">
            <v>3633</v>
          </cell>
        </row>
        <row r="26">
          <cell r="C26">
            <v>436</v>
          </cell>
          <cell r="F26">
            <v>821</v>
          </cell>
        </row>
        <row r="27">
          <cell r="C27">
            <v>6483</v>
          </cell>
          <cell r="F27">
            <v>15109</v>
          </cell>
        </row>
        <row r="28">
          <cell r="C28">
            <v>5584</v>
          </cell>
          <cell r="F28">
            <v>14034</v>
          </cell>
        </row>
        <row r="29">
          <cell r="C29">
            <v>865</v>
          </cell>
          <cell r="F29">
            <v>2097</v>
          </cell>
        </row>
        <row r="30">
          <cell r="C30">
            <v>1796</v>
          </cell>
          <cell r="F30">
            <v>4509</v>
          </cell>
        </row>
        <row r="31">
          <cell r="C31">
            <v>3990</v>
          </cell>
          <cell r="F31">
            <v>11239</v>
          </cell>
        </row>
        <row r="32">
          <cell r="C32">
            <v>1230</v>
          </cell>
          <cell r="F32">
            <v>3069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8">
      <selection activeCell="F13" sqref="F13"/>
    </sheetView>
  </sheetViews>
  <sheetFormatPr defaultColWidth="9.140625" defaultRowHeight="12.75"/>
  <cols>
    <col min="1" max="1" width="27.00390625" style="0" customWidth="1"/>
    <col min="2" max="2" width="12.7109375" style="0" customWidth="1"/>
    <col min="3" max="3" width="13.8515625" style="0" customWidth="1"/>
    <col min="4" max="4" width="14.7109375" style="0" customWidth="1"/>
  </cols>
  <sheetData>
    <row r="1" spans="1:4" ht="18">
      <c r="A1" s="242" t="s">
        <v>99</v>
      </c>
      <c r="B1" s="243"/>
      <c r="C1" s="243"/>
      <c r="D1" s="244"/>
    </row>
    <row r="2" spans="1:4" ht="18">
      <c r="A2" s="241" t="s">
        <v>100</v>
      </c>
      <c r="B2" s="241"/>
      <c r="C2" s="241"/>
      <c r="D2" s="241"/>
    </row>
    <row r="4" spans="1:4" ht="15.75">
      <c r="A4" s="154" t="s">
        <v>101</v>
      </c>
      <c r="B4" s="155" t="s">
        <v>102</v>
      </c>
      <c r="C4" s="155" t="s">
        <v>103</v>
      </c>
      <c r="D4" s="155" t="s">
        <v>104</v>
      </c>
    </row>
    <row r="5" spans="1:4" ht="12.75">
      <c r="A5" s="156"/>
      <c r="B5" s="156"/>
      <c r="C5" s="156"/>
      <c r="D5" s="156"/>
    </row>
    <row r="6" spans="1:4" ht="15">
      <c r="A6" s="157" t="s">
        <v>105</v>
      </c>
      <c r="B6" s="157">
        <v>1</v>
      </c>
      <c r="C6" s="157">
        <v>27</v>
      </c>
      <c r="D6" s="157">
        <v>53</v>
      </c>
    </row>
    <row r="7" spans="1:4" ht="15">
      <c r="A7" s="157"/>
      <c r="B7" s="157"/>
      <c r="C7" s="157"/>
      <c r="D7" s="157"/>
    </row>
    <row r="8" spans="1:7" ht="15">
      <c r="A8" s="157" t="s">
        <v>106</v>
      </c>
      <c r="B8" s="157">
        <v>8</v>
      </c>
      <c r="C8" s="157">
        <v>351</v>
      </c>
      <c r="D8" s="157">
        <v>669</v>
      </c>
      <c r="E8" s="158"/>
      <c r="F8" s="158"/>
      <c r="G8" s="159"/>
    </row>
    <row r="9" spans="1:4" ht="15">
      <c r="A9" s="157"/>
      <c r="B9" s="157"/>
      <c r="C9" s="157"/>
      <c r="D9" s="157"/>
    </row>
    <row r="10" spans="1:4" ht="15">
      <c r="A10" s="157" t="s">
        <v>107</v>
      </c>
      <c r="B10" s="157">
        <v>10</v>
      </c>
      <c r="C10" s="157">
        <v>387</v>
      </c>
      <c r="D10" s="157">
        <v>678</v>
      </c>
    </row>
    <row r="11" spans="1:4" ht="15">
      <c r="A11" s="157"/>
      <c r="B11" s="157"/>
      <c r="C11" s="157"/>
      <c r="D11" s="157"/>
    </row>
    <row r="12" spans="1:4" ht="15">
      <c r="A12" s="157" t="s">
        <v>108</v>
      </c>
      <c r="B12" s="157">
        <v>6</v>
      </c>
      <c r="C12" s="157">
        <v>130</v>
      </c>
      <c r="D12" s="157">
        <v>205</v>
      </c>
    </row>
    <row r="13" spans="1:4" ht="15">
      <c r="A13" s="157"/>
      <c r="B13" s="157"/>
      <c r="C13" s="157"/>
      <c r="D13" s="157"/>
    </row>
    <row r="14" spans="1:4" ht="15">
      <c r="A14" s="157" t="s">
        <v>109</v>
      </c>
      <c r="B14" s="157">
        <v>6</v>
      </c>
      <c r="C14" s="157">
        <v>115</v>
      </c>
      <c r="D14" s="157">
        <v>194</v>
      </c>
    </row>
    <row r="15" spans="1:4" ht="15">
      <c r="A15" s="157"/>
      <c r="B15" s="157"/>
      <c r="C15" s="157"/>
      <c r="D15" s="157"/>
    </row>
    <row r="16" spans="1:4" ht="15">
      <c r="A16" s="157" t="s">
        <v>110</v>
      </c>
      <c r="B16" s="157">
        <v>2</v>
      </c>
      <c r="C16" s="157">
        <v>19</v>
      </c>
      <c r="D16" s="157">
        <v>34</v>
      </c>
    </row>
    <row r="17" spans="1:4" ht="12.75">
      <c r="A17" s="156"/>
      <c r="B17" s="156"/>
      <c r="C17" s="156"/>
      <c r="D17" s="156"/>
    </row>
    <row r="18" spans="1:4" ht="15.75">
      <c r="A18" s="160" t="s">
        <v>111</v>
      </c>
      <c r="B18" s="160">
        <f>SUM(B6:B16)</f>
        <v>33</v>
      </c>
      <c r="C18" s="161">
        <f>SUM(C6:C16)</f>
        <v>1029</v>
      </c>
      <c r="D18" s="161">
        <f>SUM(D6:D16)</f>
        <v>1833</v>
      </c>
    </row>
    <row r="19" spans="1:4" ht="12.75">
      <c r="A19" s="156"/>
      <c r="B19" s="156"/>
      <c r="C19" s="156"/>
      <c r="D19" s="156"/>
    </row>
    <row r="20" spans="1:4" ht="12.75">
      <c r="A20" s="156"/>
      <c r="B20" s="156"/>
      <c r="C20" s="156"/>
      <c r="D20" s="156"/>
    </row>
    <row r="21" spans="1:4" ht="15">
      <c r="A21" s="157" t="s">
        <v>112</v>
      </c>
      <c r="B21" s="157">
        <v>19</v>
      </c>
      <c r="C21" s="157">
        <v>81</v>
      </c>
      <c r="D21" s="157">
        <v>151</v>
      </c>
    </row>
    <row r="22" spans="1:4" ht="15">
      <c r="A22" s="157"/>
      <c r="B22" s="157"/>
      <c r="C22" s="157"/>
      <c r="D22" s="157"/>
    </row>
    <row r="23" spans="1:4" ht="15">
      <c r="A23" s="157" t="s">
        <v>113</v>
      </c>
      <c r="B23" s="157">
        <v>1</v>
      </c>
      <c r="C23" s="157">
        <v>50</v>
      </c>
      <c r="D23" s="157">
        <v>200</v>
      </c>
    </row>
    <row r="24" spans="1:4" ht="15">
      <c r="A24" s="157"/>
      <c r="B24" s="157"/>
      <c r="C24" s="157"/>
      <c r="D24" s="157"/>
    </row>
    <row r="25" spans="1:4" ht="15">
      <c r="A25" s="157" t="s">
        <v>114</v>
      </c>
      <c r="B25" s="157">
        <v>3</v>
      </c>
      <c r="C25" s="157">
        <v>32</v>
      </c>
      <c r="D25" s="157">
        <v>72</v>
      </c>
    </row>
    <row r="26" spans="1:4" ht="15">
      <c r="A26" s="157"/>
      <c r="B26" s="157"/>
      <c r="C26" s="157"/>
      <c r="D26" s="157"/>
    </row>
    <row r="27" spans="1:4" ht="15">
      <c r="A27" s="157" t="s">
        <v>115</v>
      </c>
      <c r="B27" s="157">
        <v>1</v>
      </c>
      <c r="C27" s="157">
        <v>19</v>
      </c>
      <c r="D27" s="157">
        <v>72</v>
      </c>
    </row>
    <row r="28" spans="1:4" ht="15">
      <c r="A28" s="157"/>
      <c r="B28" s="157"/>
      <c r="C28" s="157"/>
      <c r="D28" s="157"/>
    </row>
    <row r="29" spans="1:4" ht="15">
      <c r="A29" s="157" t="s">
        <v>116</v>
      </c>
      <c r="B29" s="157">
        <v>9</v>
      </c>
      <c r="C29" s="157">
        <v>23</v>
      </c>
      <c r="D29" s="157">
        <v>54</v>
      </c>
    </row>
    <row r="30" spans="1:4" ht="15">
      <c r="A30" s="157"/>
      <c r="B30" s="157"/>
      <c r="C30" s="157"/>
      <c r="D30" s="157"/>
    </row>
    <row r="31" spans="1:4" ht="15">
      <c r="A31" s="157" t="s">
        <v>117</v>
      </c>
      <c r="B31" s="157">
        <v>4</v>
      </c>
      <c r="C31" s="157"/>
      <c r="D31" s="157">
        <v>8</v>
      </c>
    </row>
    <row r="32" spans="1:4" ht="12.75">
      <c r="A32" s="156"/>
      <c r="B32" s="156"/>
      <c r="C32" s="156"/>
      <c r="D32" s="156"/>
    </row>
    <row r="33" spans="1:4" ht="15.75">
      <c r="A33" s="160" t="s">
        <v>111</v>
      </c>
      <c r="B33" s="160">
        <f>SUM(B21:B31)</f>
        <v>37</v>
      </c>
      <c r="C33" s="160">
        <f>SUM(C21:C31)</f>
        <v>205</v>
      </c>
      <c r="D33" s="160">
        <f>SUM(D21:D31)</f>
        <v>557</v>
      </c>
    </row>
    <row r="34" spans="1:4" ht="12.75">
      <c r="A34" s="162"/>
      <c r="B34" s="162"/>
      <c r="C34" s="162"/>
      <c r="D34" s="162"/>
    </row>
    <row r="36" spans="1:4" ht="20.25">
      <c r="A36" s="245" t="s">
        <v>118</v>
      </c>
      <c r="B36" s="246"/>
      <c r="C36" s="246"/>
      <c r="D36" s="247"/>
    </row>
    <row r="37" spans="1:3" ht="12.75">
      <c r="A37" s="162"/>
      <c r="B37" s="162"/>
      <c r="C37" s="162"/>
    </row>
    <row r="38" spans="1:4" ht="15.75">
      <c r="A38" s="162"/>
      <c r="B38" s="163" t="s">
        <v>119</v>
      </c>
      <c r="C38" s="160" t="s">
        <v>120</v>
      </c>
      <c r="D38" s="163" t="s">
        <v>121</v>
      </c>
    </row>
    <row r="39" spans="1:4" ht="15.75">
      <c r="A39" s="156"/>
      <c r="B39" s="164"/>
      <c r="C39" s="165"/>
      <c r="D39" s="164"/>
    </row>
    <row r="40" spans="1:4" ht="12.75">
      <c r="A40" s="156"/>
      <c r="B40" s="156"/>
      <c r="C40" s="156"/>
      <c r="D40" s="156"/>
    </row>
    <row r="41" spans="1:4" ht="13.5" customHeight="1">
      <c r="A41" s="156"/>
      <c r="B41" s="156"/>
      <c r="C41" s="156"/>
      <c r="D41" s="156"/>
    </row>
    <row r="42" spans="1:4" ht="13.5" customHeight="1">
      <c r="A42" s="156"/>
      <c r="B42" s="166">
        <v>33</v>
      </c>
      <c r="C42" s="166">
        <v>1029</v>
      </c>
      <c r="D42" s="166">
        <v>1833</v>
      </c>
    </row>
    <row r="43" spans="1:4" ht="13.5" customHeight="1">
      <c r="A43" s="156"/>
      <c r="B43" s="166"/>
      <c r="C43" s="157"/>
      <c r="D43" s="166"/>
    </row>
    <row r="44" spans="1:4" ht="13.5" customHeight="1">
      <c r="A44" s="156"/>
      <c r="B44" s="166"/>
      <c r="C44" s="157"/>
      <c r="D44" s="166"/>
    </row>
    <row r="45" spans="1:4" ht="13.5" customHeight="1">
      <c r="A45" s="156"/>
      <c r="B45" s="166">
        <v>37</v>
      </c>
      <c r="C45" s="157">
        <v>205</v>
      </c>
      <c r="D45" s="166">
        <v>557</v>
      </c>
    </row>
    <row r="46" spans="1:4" ht="13.5" customHeight="1">
      <c r="A46" s="156"/>
      <c r="B46" s="166"/>
      <c r="C46" s="156"/>
      <c r="D46" s="166"/>
    </row>
    <row r="47" spans="1:4" ht="15">
      <c r="A47" s="156"/>
      <c r="B47" s="166"/>
      <c r="C47" s="156"/>
      <c r="D47" s="166"/>
    </row>
    <row r="48" spans="1:4" ht="18">
      <c r="A48" s="167" t="s">
        <v>111</v>
      </c>
      <c r="B48" s="161">
        <f>SUM(B42:B45)</f>
        <v>70</v>
      </c>
      <c r="C48" s="161">
        <f>SUM(C42:C45)</f>
        <v>1234</v>
      </c>
      <c r="D48" s="161">
        <f>SUM(D42:D45)</f>
        <v>2390</v>
      </c>
    </row>
  </sheetData>
  <mergeCells count="3">
    <mergeCell ref="A2:D2"/>
    <mergeCell ref="A1:D1"/>
    <mergeCell ref="A36:D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&amp;R3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9"/>
  <dimension ref="A4:S34"/>
  <sheetViews>
    <sheetView workbookViewId="0" topLeftCell="A17">
      <selection activeCell="S31" sqref="S31"/>
    </sheetView>
  </sheetViews>
  <sheetFormatPr defaultColWidth="9.140625" defaultRowHeight="12.75"/>
  <cols>
    <col min="1" max="1" width="9.140625" style="3" customWidth="1"/>
    <col min="2" max="2" width="7.28125" style="40" customWidth="1"/>
    <col min="3" max="3" width="7.28125" style="3" customWidth="1"/>
    <col min="4" max="4" width="6.28125" style="3" customWidth="1"/>
    <col min="5" max="5" width="7.28125" style="40" customWidth="1"/>
    <col min="6" max="6" width="7.28125" style="3" customWidth="1"/>
    <col min="7" max="7" width="7.00390625" style="3" bestFit="1" customWidth="1"/>
    <col min="8" max="8" width="7.28125" style="40" customWidth="1"/>
    <col min="9" max="9" width="7.28125" style="3" customWidth="1"/>
    <col min="10" max="10" width="6.28125" style="3" customWidth="1"/>
    <col min="11" max="11" width="7.28125" style="40" customWidth="1"/>
    <col min="12" max="12" width="7.28125" style="3" customWidth="1"/>
    <col min="13" max="13" width="7.00390625" style="3" customWidth="1"/>
    <col min="14" max="15" width="7.7109375" style="3" customWidth="1"/>
    <col min="16" max="16" width="6.28125" style="3" customWidth="1"/>
    <col min="17" max="17" width="7.7109375" style="3" customWidth="1"/>
    <col min="18" max="18" width="7.28125" style="3" customWidth="1"/>
    <col min="19" max="19" width="6.28125" style="3" customWidth="1"/>
    <col min="20" max="16384" width="9.140625" style="3" customWidth="1"/>
  </cols>
  <sheetData>
    <row r="4" spans="1:19" ht="12.75">
      <c r="A4" s="1"/>
      <c r="B4" s="2"/>
      <c r="C4" s="1"/>
      <c r="D4" s="1"/>
      <c r="E4" s="2"/>
      <c r="F4" s="1"/>
      <c r="G4" s="1"/>
      <c r="H4" s="2"/>
      <c r="I4" s="1"/>
      <c r="J4" s="1"/>
      <c r="K4" s="2"/>
      <c r="L4" s="1"/>
      <c r="M4" s="1"/>
      <c r="N4" s="1"/>
      <c r="O4" s="1"/>
      <c r="P4" s="1"/>
      <c r="Q4" s="1"/>
      <c r="R4" s="1"/>
      <c r="S4" s="1"/>
    </row>
    <row r="5" spans="1:19" ht="12.75">
      <c r="A5" s="47" t="s">
        <v>0</v>
      </c>
      <c r="B5" s="48" t="s">
        <v>1</v>
      </c>
      <c r="C5" s="49"/>
      <c r="D5" s="49"/>
      <c r="E5" s="48"/>
      <c r="F5" s="49"/>
      <c r="G5" s="49"/>
      <c r="H5" s="48" t="s">
        <v>2</v>
      </c>
      <c r="I5" s="49"/>
      <c r="J5" s="49"/>
      <c r="K5" s="48"/>
      <c r="L5" s="49"/>
      <c r="M5" s="49"/>
      <c r="N5" s="49" t="s">
        <v>3</v>
      </c>
      <c r="O5" s="49"/>
      <c r="P5" s="49"/>
      <c r="Q5" s="49"/>
      <c r="R5" s="49"/>
      <c r="S5" s="49"/>
    </row>
    <row r="6" spans="1:19" ht="12.75">
      <c r="A6" s="7"/>
      <c r="B6" s="2"/>
      <c r="C6" s="1"/>
      <c r="D6" s="8"/>
      <c r="E6" s="2"/>
      <c r="F6" s="1"/>
      <c r="G6" s="8"/>
      <c r="H6" s="9"/>
      <c r="I6" s="10"/>
      <c r="J6" s="10"/>
      <c r="K6" s="11"/>
      <c r="L6" s="10"/>
      <c r="M6" s="10"/>
      <c r="N6" s="10"/>
      <c r="O6" s="10"/>
      <c r="P6" s="10"/>
      <c r="Q6" s="10"/>
      <c r="R6" s="10"/>
      <c r="S6" s="10"/>
    </row>
    <row r="7" spans="1:19" ht="12.75">
      <c r="A7" s="50"/>
      <c r="B7" s="51" t="s">
        <v>4</v>
      </c>
      <c r="C7" s="52" t="s">
        <v>5</v>
      </c>
      <c r="D7" s="53" t="s">
        <v>6</v>
      </c>
      <c r="E7" s="51" t="s">
        <v>7</v>
      </c>
      <c r="F7" s="52" t="s">
        <v>8</v>
      </c>
      <c r="G7" s="54" t="s">
        <v>6</v>
      </c>
      <c r="H7" s="51" t="s">
        <v>4</v>
      </c>
      <c r="I7" s="55" t="s">
        <v>5</v>
      </c>
      <c r="J7" s="56" t="s">
        <v>6</v>
      </c>
      <c r="K7" s="51" t="s">
        <v>7</v>
      </c>
      <c r="L7" s="52" t="s">
        <v>8</v>
      </c>
      <c r="M7" s="56" t="s">
        <v>6</v>
      </c>
      <c r="N7" s="51" t="s">
        <v>4</v>
      </c>
      <c r="O7" s="57" t="s">
        <v>5</v>
      </c>
      <c r="P7" s="53" t="s">
        <v>6</v>
      </c>
      <c r="Q7" s="51" t="s">
        <v>7</v>
      </c>
      <c r="R7" s="52" t="s">
        <v>8</v>
      </c>
      <c r="S7" s="53" t="s">
        <v>6</v>
      </c>
    </row>
    <row r="8" spans="1:19" ht="12.75">
      <c r="A8" s="7"/>
      <c r="B8" s="18"/>
      <c r="C8" s="19"/>
      <c r="D8" s="20"/>
      <c r="E8" s="18"/>
      <c r="F8" s="19"/>
      <c r="G8" s="21"/>
      <c r="H8" s="22"/>
      <c r="I8" s="23"/>
      <c r="J8" s="21"/>
      <c r="K8" s="22"/>
      <c r="L8" s="23"/>
      <c r="M8" s="21"/>
      <c r="N8" s="24"/>
      <c r="O8" s="19"/>
      <c r="P8" s="20"/>
      <c r="Q8" s="25"/>
      <c r="R8" s="26"/>
      <c r="S8" s="27"/>
    </row>
    <row r="9" spans="1:19" ht="12.75">
      <c r="A9" s="28" t="s">
        <v>9</v>
      </c>
      <c r="B9" s="18">
        <f>'[1]affitta e BB'!C9</f>
        <v>198</v>
      </c>
      <c r="C9" s="19">
        <f>'[2]affittacamere'!C9+'[2]bed&amp;breakfast'!C9</f>
        <v>309</v>
      </c>
      <c r="D9" s="29">
        <f>100*(C9-B9)/B9</f>
        <v>56.06060606060606</v>
      </c>
      <c r="E9" s="18">
        <f>'[1]affitta e BB'!F9</f>
        <v>867</v>
      </c>
      <c r="F9" s="19">
        <f>'[2]affittacamere'!F9+'[2]bed&amp;breakfast'!F9</f>
        <v>1071</v>
      </c>
      <c r="G9" s="29">
        <f>100*(F9-E9)/E9</f>
        <v>23.529411764705884</v>
      </c>
      <c r="H9" s="18">
        <f>'[1]affitta e BB'!I9</f>
        <v>44</v>
      </c>
      <c r="I9" s="19">
        <f>'[2]affittacamere'!I9+'[2]bed&amp;breakfast'!I9</f>
        <v>55</v>
      </c>
      <c r="J9" s="30">
        <f>100*(I9-H9)/H9</f>
        <v>25</v>
      </c>
      <c r="K9" s="18">
        <f>'[1]affitta e BB'!L9</f>
        <v>256</v>
      </c>
      <c r="L9" s="19">
        <f>'[2]affittacamere'!L9+'[2]bed&amp;breakfast'!L9</f>
        <v>636</v>
      </c>
      <c r="M9" s="30">
        <f>100*(L9-K9)/K9</f>
        <v>148.4375</v>
      </c>
      <c r="N9" s="31">
        <f>B9+H9</f>
        <v>242</v>
      </c>
      <c r="O9" s="32">
        <f>C9+I9</f>
        <v>364</v>
      </c>
      <c r="P9" s="30">
        <f>100*(O9-N9)/N9</f>
        <v>50.413223140495866</v>
      </c>
      <c r="Q9" s="31">
        <f>E9+K9</f>
        <v>1123</v>
      </c>
      <c r="R9" s="32">
        <f>F9+L9</f>
        <v>1707</v>
      </c>
      <c r="S9" s="30">
        <f>100*(R9-Q9)/Q9</f>
        <v>52.00356188780054</v>
      </c>
    </row>
    <row r="10" spans="1:19" ht="12.75">
      <c r="A10" s="28"/>
      <c r="B10" s="18">
        <f>'[1]affitta e BB'!C10</f>
        <v>0</v>
      </c>
      <c r="C10" s="19">
        <f>'[2]affittacamere'!C10+'[2]bed&amp;breakfast'!C10</f>
        <v>0</v>
      </c>
      <c r="D10" s="29"/>
      <c r="E10" s="18">
        <f>'[1]affitta e BB'!F10</f>
        <v>0</v>
      </c>
      <c r="F10" s="19">
        <f>'[2]affittacamere'!F10+'[2]bed&amp;breakfast'!F10</f>
        <v>0</v>
      </c>
      <c r="G10" s="29"/>
      <c r="H10" s="18">
        <f>'[1]affitta e BB'!I10</f>
        <v>0</v>
      </c>
      <c r="I10" s="19">
        <f>'[2]affittacamere'!I10+'[2]bed&amp;breakfast'!I10</f>
        <v>0</v>
      </c>
      <c r="J10" s="30"/>
      <c r="K10" s="18">
        <f>'[1]affitta e BB'!L10</f>
        <v>0</v>
      </c>
      <c r="L10" s="19">
        <f>'[2]affittacamere'!L10+'[2]bed&amp;breakfast'!L10</f>
        <v>0</v>
      </c>
      <c r="M10" s="30"/>
      <c r="N10" s="31"/>
      <c r="O10" s="32"/>
      <c r="P10" s="30"/>
      <c r="Q10" s="31"/>
      <c r="R10" s="32"/>
      <c r="S10" s="30"/>
    </row>
    <row r="11" spans="1:19" ht="12.75">
      <c r="A11" s="28" t="s">
        <v>10</v>
      </c>
      <c r="B11" s="18">
        <f>'[1]affitta e BB'!C11</f>
        <v>238</v>
      </c>
      <c r="C11" s="19">
        <f>'[2]affittacamere'!C11+'[2]bed&amp;breakfast'!C11</f>
        <v>370</v>
      </c>
      <c r="D11" s="29">
        <f>100*(C11-B11)/B11</f>
        <v>55.46218487394958</v>
      </c>
      <c r="E11" s="18">
        <f>'[1]affitta e BB'!F11</f>
        <v>842</v>
      </c>
      <c r="F11" s="19">
        <f>'[2]affittacamere'!F11+'[2]bed&amp;breakfast'!F11</f>
        <v>1084</v>
      </c>
      <c r="G11" s="29">
        <f>100*(F11-E11)/E11</f>
        <v>28.741092636579573</v>
      </c>
      <c r="H11" s="18">
        <f>'[1]affitta e BB'!I11</f>
        <v>61</v>
      </c>
      <c r="I11" s="19">
        <f>'[2]affittacamere'!I11+'[2]bed&amp;breakfast'!I11</f>
        <v>76</v>
      </c>
      <c r="J11" s="30">
        <f>100*(I11-H11)/H11</f>
        <v>24.59016393442623</v>
      </c>
      <c r="K11" s="18">
        <f>'[1]affitta e BB'!L11</f>
        <v>229</v>
      </c>
      <c r="L11" s="19">
        <f>'[2]affittacamere'!L11+'[2]bed&amp;breakfast'!L11</f>
        <v>512</v>
      </c>
      <c r="M11" s="30">
        <f>100*(L11-K11)/K11</f>
        <v>123.58078602620087</v>
      </c>
      <c r="N11" s="31">
        <f>B11+H11</f>
        <v>299</v>
      </c>
      <c r="O11" s="32">
        <f>C11+I11</f>
        <v>446</v>
      </c>
      <c r="P11" s="30">
        <f>100*(O11-N11)/N11</f>
        <v>49.163879598662206</v>
      </c>
      <c r="Q11" s="31">
        <f>E11+K11</f>
        <v>1071</v>
      </c>
      <c r="R11" s="32">
        <f>F11+L11</f>
        <v>1596</v>
      </c>
      <c r="S11" s="30">
        <f>100*(R11-Q11)/Q11</f>
        <v>49.01960784313726</v>
      </c>
    </row>
    <row r="12" spans="1:19" ht="12.75">
      <c r="A12" s="28"/>
      <c r="B12" s="18">
        <f>'[1]affitta e BB'!C12</f>
        <v>0</v>
      </c>
      <c r="C12" s="19">
        <f>'[2]affittacamere'!C12+'[2]bed&amp;breakfast'!C12</f>
        <v>0</v>
      </c>
      <c r="D12" s="29"/>
      <c r="E12" s="18">
        <f>'[1]affitta e BB'!F12</f>
        <v>0</v>
      </c>
      <c r="F12" s="19">
        <f>'[2]affittacamere'!F12+'[2]bed&amp;breakfast'!F12</f>
        <v>0</v>
      </c>
      <c r="G12" s="29"/>
      <c r="H12" s="18">
        <f>'[1]affitta e BB'!I12</f>
        <v>0</v>
      </c>
      <c r="I12" s="19">
        <f>'[2]affittacamere'!I12+'[2]bed&amp;breakfast'!I12</f>
        <v>0</v>
      </c>
      <c r="J12" s="30"/>
      <c r="K12" s="18">
        <f>'[1]affitta e BB'!L12</f>
        <v>0</v>
      </c>
      <c r="L12" s="19">
        <f>'[2]affittacamere'!L12+'[2]bed&amp;breakfast'!L12</f>
        <v>0</v>
      </c>
      <c r="M12" s="30"/>
      <c r="N12" s="31"/>
      <c r="O12" s="32"/>
      <c r="P12" s="30"/>
      <c r="Q12" s="31"/>
      <c r="R12" s="32"/>
      <c r="S12" s="30"/>
    </row>
    <row r="13" spans="1:19" ht="12.75">
      <c r="A13" s="28" t="s">
        <v>11</v>
      </c>
      <c r="B13" s="18">
        <f>'[1]affitta e BB'!C13</f>
        <v>413</v>
      </c>
      <c r="C13" s="19">
        <f>'[2]affittacamere'!C13+'[2]bed&amp;breakfast'!C13</f>
        <v>541</v>
      </c>
      <c r="D13" s="29">
        <f>100*(C13-B13)/B13</f>
        <v>30.99273607748184</v>
      </c>
      <c r="E13" s="18">
        <f>'[1]affitta e BB'!F13</f>
        <v>1334</v>
      </c>
      <c r="F13" s="19">
        <f>'[2]affittacamere'!F13+'[2]bed&amp;breakfast'!F13</f>
        <v>1599</v>
      </c>
      <c r="G13" s="29">
        <f>100*(F13-E13)/E13</f>
        <v>19.865067466266865</v>
      </c>
      <c r="H13" s="18">
        <f>'[1]affitta e BB'!I13</f>
        <v>73</v>
      </c>
      <c r="I13" s="19">
        <f>'[2]affittacamere'!I13+'[2]bed&amp;breakfast'!I13</f>
        <v>179</v>
      </c>
      <c r="J13" s="30">
        <f>100*(I13-H13)/H13</f>
        <v>145.2054794520548</v>
      </c>
      <c r="K13" s="18">
        <f>'[1]affitta e BB'!L13</f>
        <v>265</v>
      </c>
      <c r="L13" s="19">
        <f>'[2]affittacamere'!L13+'[2]bed&amp;breakfast'!L13</f>
        <v>619</v>
      </c>
      <c r="M13" s="30">
        <f>100*(L13-K13)/K13</f>
        <v>133.58490566037736</v>
      </c>
      <c r="N13" s="31">
        <f>B13+H13</f>
        <v>486</v>
      </c>
      <c r="O13" s="32">
        <f>C13+I13</f>
        <v>720</v>
      </c>
      <c r="P13" s="30">
        <f>100*(O13-N13)/N13</f>
        <v>48.148148148148145</v>
      </c>
      <c r="Q13" s="31">
        <f>E13+K13</f>
        <v>1599</v>
      </c>
      <c r="R13" s="32">
        <f>F13+L13</f>
        <v>2218</v>
      </c>
      <c r="S13" s="30">
        <f>100*(R13-Q13)/Q13</f>
        <v>38.71169480925578</v>
      </c>
    </row>
    <row r="14" spans="1:19" ht="12.75">
      <c r="A14" s="28"/>
      <c r="B14" s="18">
        <f>'[1]affitta e BB'!C14</f>
        <v>0</v>
      </c>
      <c r="C14" s="19">
        <f>'[2]affittacamere'!C14+'[2]bed&amp;breakfast'!C14</f>
        <v>0</v>
      </c>
      <c r="D14" s="29"/>
      <c r="E14" s="18">
        <f>'[1]affitta e BB'!F14</f>
        <v>0</v>
      </c>
      <c r="F14" s="19">
        <f>'[2]affittacamere'!F14+'[2]bed&amp;breakfast'!F14</f>
        <v>0</v>
      </c>
      <c r="G14" s="29"/>
      <c r="H14" s="18">
        <f>'[1]affitta e BB'!I14</f>
        <v>0</v>
      </c>
      <c r="I14" s="19">
        <f>'[2]affittacamere'!I14+'[2]bed&amp;breakfast'!I14</f>
        <v>0</v>
      </c>
      <c r="J14" s="30"/>
      <c r="K14" s="18">
        <f>'[1]affitta e BB'!L14</f>
        <v>0</v>
      </c>
      <c r="L14" s="19">
        <f>'[2]affittacamere'!L14+'[2]bed&amp;breakfast'!L14</f>
        <v>0</v>
      </c>
      <c r="M14" s="30"/>
      <c r="N14" s="31"/>
      <c r="O14" s="32"/>
      <c r="P14" s="30"/>
      <c r="Q14" s="31"/>
      <c r="R14" s="32"/>
      <c r="S14" s="30"/>
    </row>
    <row r="15" spans="1:19" ht="12.75">
      <c r="A15" s="28" t="s">
        <v>12</v>
      </c>
      <c r="B15" s="18">
        <f>'[1]affitta e BB'!C15</f>
        <v>463</v>
      </c>
      <c r="C15" s="19">
        <f>'[2]affittacamere'!C15+'[2]bed&amp;breakfast'!C15</f>
        <v>596</v>
      </c>
      <c r="D15" s="29">
        <f>100*(C15-B15)/B15</f>
        <v>28.72570194384449</v>
      </c>
      <c r="E15" s="18">
        <f>'[1]affitta e BB'!F15</f>
        <v>1424</v>
      </c>
      <c r="F15" s="19">
        <f>'[2]affittacamere'!F15+'[2]bed&amp;breakfast'!F15</f>
        <v>1883</v>
      </c>
      <c r="G15" s="29">
        <f>100*(F15-E15)/E15</f>
        <v>32.23314606741573</v>
      </c>
      <c r="H15" s="18">
        <f>'[1]affitta e BB'!I15</f>
        <v>214</v>
      </c>
      <c r="I15" s="19">
        <f>'[2]affittacamere'!I15+'[2]bed&amp;breakfast'!I15</f>
        <v>192</v>
      </c>
      <c r="J15" s="30">
        <f>100*(I15-H15)/H15</f>
        <v>-10.280373831775702</v>
      </c>
      <c r="K15" s="18">
        <f>'[1]affitta e BB'!L15</f>
        <v>652</v>
      </c>
      <c r="L15" s="19">
        <f>'[2]affittacamere'!L15+'[2]bed&amp;breakfast'!L15</f>
        <v>790</v>
      </c>
      <c r="M15" s="30">
        <f>100*(L15-K15)/K15</f>
        <v>21.165644171779142</v>
      </c>
      <c r="N15" s="31">
        <f>B15+H15</f>
        <v>677</v>
      </c>
      <c r="O15" s="32">
        <f>C15+I15</f>
        <v>788</v>
      </c>
      <c r="P15" s="30">
        <f>100*(O15-N15)/N15</f>
        <v>16.39586410635155</v>
      </c>
      <c r="Q15" s="31">
        <f>E15+K15</f>
        <v>2076</v>
      </c>
      <c r="R15" s="32">
        <f>F15+L15</f>
        <v>2673</v>
      </c>
      <c r="S15" s="30">
        <f>100*(R15-Q15)/Q15</f>
        <v>28.75722543352601</v>
      </c>
    </row>
    <row r="16" spans="1:19" ht="12.75">
      <c r="A16" s="28"/>
      <c r="B16" s="18">
        <f>'[1]affitta e BB'!C16</f>
        <v>0</v>
      </c>
      <c r="C16" s="19">
        <f>'[2]affittacamere'!C16+'[2]bed&amp;breakfast'!C16</f>
        <v>0</v>
      </c>
      <c r="D16" s="29"/>
      <c r="E16" s="18">
        <f>'[1]affitta e BB'!F16</f>
        <v>0</v>
      </c>
      <c r="F16" s="19">
        <f>'[2]affittacamere'!F16+'[2]bed&amp;breakfast'!F16</f>
        <v>0</v>
      </c>
      <c r="G16" s="29"/>
      <c r="H16" s="18">
        <f>'[1]affitta e BB'!I16</f>
        <v>0</v>
      </c>
      <c r="I16" s="19">
        <f>'[2]affittacamere'!I16+'[2]bed&amp;breakfast'!I16</f>
        <v>0</v>
      </c>
      <c r="J16" s="30"/>
      <c r="K16" s="18">
        <f>'[1]affitta e BB'!L16</f>
        <v>0</v>
      </c>
      <c r="L16" s="19">
        <f>'[2]affittacamere'!L16+'[2]bed&amp;breakfast'!L16</f>
        <v>0</v>
      </c>
      <c r="M16" s="30"/>
      <c r="N16" s="31"/>
      <c r="O16" s="32"/>
      <c r="P16" s="30"/>
      <c r="Q16" s="31"/>
      <c r="R16" s="32"/>
      <c r="S16" s="30"/>
    </row>
    <row r="17" spans="1:19" ht="12.75">
      <c r="A17" s="28" t="s">
        <v>13</v>
      </c>
      <c r="B17" s="18">
        <f>'[1]affitta e BB'!C17</f>
        <v>477</v>
      </c>
      <c r="C17" s="19">
        <f>'[2]affittacamere'!C17+'[2]bed&amp;breakfast'!C17</f>
        <v>567</v>
      </c>
      <c r="D17" s="29">
        <f>100*(C17-B17)/B17</f>
        <v>18.867924528301888</v>
      </c>
      <c r="E17" s="18">
        <f>'[1]affitta e BB'!F17</f>
        <v>1404</v>
      </c>
      <c r="F17" s="19">
        <f>'[2]affittacamere'!F17+'[2]bed&amp;breakfast'!F17</f>
        <v>1716</v>
      </c>
      <c r="G17" s="29">
        <f>100*(F17-E17)/E17</f>
        <v>22.22222222222222</v>
      </c>
      <c r="H17" s="18">
        <f>'[1]affitta e BB'!I17</f>
        <v>236</v>
      </c>
      <c r="I17" s="19">
        <f>'[2]affittacamere'!I17+'[2]bed&amp;breakfast'!I17</f>
        <v>277</v>
      </c>
      <c r="J17" s="30">
        <f>100*(I17-H17)/H17</f>
        <v>17.372881355932204</v>
      </c>
      <c r="K17" s="18">
        <f>'[1]affitta e BB'!L17</f>
        <v>867</v>
      </c>
      <c r="L17" s="19">
        <f>'[2]affittacamere'!L17+'[2]bed&amp;breakfast'!L17</f>
        <v>906</v>
      </c>
      <c r="M17" s="30">
        <f>100*(L17-K17)/K17</f>
        <v>4.498269896193771</v>
      </c>
      <c r="N17" s="31">
        <f>B17+H17</f>
        <v>713</v>
      </c>
      <c r="O17" s="32">
        <f>C17+I17</f>
        <v>844</v>
      </c>
      <c r="P17" s="30">
        <f>100*(O17-N17)/N17</f>
        <v>18.373071528751755</v>
      </c>
      <c r="Q17" s="31">
        <f>E17+K17</f>
        <v>2271</v>
      </c>
      <c r="R17" s="32">
        <f>F17+L17</f>
        <v>2622</v>
      </c>
      <c r="S17" s="30">
        <f>100*(R17-Q17)/Q17</f>
        <v>15.455746367239101</v>
      </c>
    </row>
    <row r="18" spans="1:19" ht="12.75">
      <c r="A18" s="28"/>
      <c r="B18" s="18">
        <f>'[1]affitta e BB'!C18</f>
        <v>0</v>
      </c>
      <c r="C18" s="19">
        <f>'[2]affittacamere'!C18+'[2]bed&amp;breakfast'!C18</f>
        <v>0</v>
      </c>
      <c r="D18" s="29"/>
      <c r="E18" s="18">
        <f>'[1]affitta e BB'!F18</f>
        <v>0</v>
      </c>
      <c r="F18" s="19">
        <f>'[2]affittacamere'!F18+'[2]bed&amp;breakfast'!F18</f>
        <v>0</v>
      </c>
      <c r="G18" s="29"/>
      <c r="H18" s="18">
        <f>'[1]affitta e BB'!I18</f>
        <v>0</v>
      </c>
      <c r="I18" s="19">
        <f>'[2]affittacamere'!I18+'[2]bed&amp;breakfast'!I18</f>
        <v>0</v>
      </c>
      <c r="J18" s="30"/>
      <c r="K18" s="18">
        <f>'[1]affitta e BB'!L18</f>
        <v>0</v>
      </c>
      <c r="L18" s="19">
        <f>'[2]affittacamere'!L18+'[2]bed&amp;breakfast'!L18</f>
        <v>0</v>
      </c>
      <c r="M18" s="30"/>
      <c r="N18" s="31"/>
      <c r="O18" s="32"/>
      <c r="P18" s="30"/>
      <c r="Q18" s="31"/>
      <c r="R18" s="32"/>
      <c r="S18" s="30"/>
    </row>
    <row r="19" spans="1:19" ht="12.75">
      <c r="A19" s="28" t="s">
        <v>14</v>
      </c>
      <c r="B19" s="18">
        <f>'[1]affitta e BB'!C19</f>
        <v>299</v>
      </c>
      <c r="C19" s="19">
        <f>'[2]affittacamere'!C19+'[2]bed&amp;breakfast'!C19</f>
        <v>384</v>
      </c>
      <c r="D19" s="29">
        <f>100*(C19-B19)/B19</f>
        <v>28.42809364548495</v>
      </c>
      <c r="E19" s="18">
        <f>'[1]affitta e BB'!F19</f>
        <v>977</v>
      </c>
      <c r="F19" s="19">
        <f>'[2]affittacamere'!F19+'[2]bed&amp;breakfast'!F19</f>
        <v>1387</v>
      </c>
      <c r="G19" s="29">
        <f>100*(F19-E19)/E19</f>
        <v>41.96519959058342</v>
      </c>
      <c r="H19" s="18">
        <f>'[1]affitta e BB'!I19</f>
        <v>208</v>
      </c>
      <c r="I19" s="19">
        <f>'[2]affittacamere'!I19+'[2]bed&amp;breakfast'!I19</f>
        <v>177</v>
      </c>
      <c r="J19" s="30">
        <f>100*(I19-H19)/H19</f>
        <v>-14.903846153846153</v>
      </c>
      <c r="K19" s="18">
        <f>'[1]affitta e BB'!L19</f>
        <v>608</v>
      </c>
      <c r="L19" s="19">
        <f>'[2]affittacamere'!L19+'[2]bed&amp;breakfast'!L19</f>
        <v>522</v>
      </c>
      <c r="M19" s="30">
        <f>100*(L19-K19)/K19</f>
        <v>-14.144736842105264</v>
      </c>
      <c r="N19" s="31">
        <f>B19+H19</f>
        <v>507</v>
      </c>
      <c r="O19" s="32">
        <f>C19+I19</f>
        <v>561</v>
      </c>
      <c r="P19" s="30">
        <f>100*(O19-N19)/N19</f>
        <v>10.650887573964496</v>
      </c>
      <c r="Q19" s="31">
        <f>E19+K19</f>
        <v>1585</v>
      </c>
      <c r="R19" s="32">
        <f>F19+L19</f>
        <v>1909</v>
      </c>
      <c r="S19" s="30">
        <f>100*(R19-Q19)/Q19</f>
        <v>20.441640378548897</v>
      </c>
    </row>
    <row r="20" spans="1:19" ht="12.75">
      <c r="A20" s="28"/>
      <c r="B20" s="18">
        <f>'[1]affitta e BB'!C20</f>
        <v>0</v>
      </c>
      <c r="C20" s="19">
        <f>'[2]affittacamere'!C20+'[2]bed&amp;breakfast'!C20</f>
        <v>0</v>
      </c>
      <c r="D20" s="29"/>
      <c r="E20" s="18">
        <f>'[1]affitta e BB'!F20</f>
        <v>0</v>
      </c>
      <c r="F20" s="19">
        <f>'[2]affittacamere'!F20+'[2]bed&amp;breakfast'!F20</f>
        <v>0</v>
      </c>
      <c r="G20" s="29"/>
      <c r="H20" s="18">
        <f>'[1]affitta e BB'!I20</f>
        <v>0</v>
      </c>
      <c r="I20" s="19">
        <f>'[2]affittacamere'!I20+'[2]bed&amp;breakfast'!I20</f>
        <v>0</v>
      </c>
      <c r="J20" s="30"/>
      <c r="K20" s="18">
        <f>'[1]affitta e BB'!L20</f>
        <v>0</v>
      </c>
      <c r="L20" s="19">
        <f>'[2]affittacamere'!L20+'[2]bed&amp;breakfast'!L20</f>
        <v>0</v>
      </c>
      <c r="M20" s="30"/>
      <c r="N20" s="31"/>
      <c r="O20" s="32"/>
      <c r="P20" s="30"/>
      <c r="Q20" s="31"/>
      <c r="R20" s="32"/>
      <c r="S20" s="30"/>
    </row>
    <row r="21" spans="1:19" ht="12.75">
      <c r="A21" s="28" t="s">
        <v>15</v>
      </c>
      <c r="B21" s="18">
        <f>'[1]affitta e BB'!C21</f>
        <v>224</v>
      </c>
      <c r="C21" s="19">
        <f>'[2]affittacamere'!C21+'[2]bed&amp;breakfast'!C21</f>
        <v>304</v>
      </c>
      <c r="D21" s="29">
        <f>100*(C21-B21)/B21</f>
        <v>35.714285714285715</v>
      </c>
      <c r="E21" s="18">
        <f>'[1]affitta e BB'!F21</f>
        <v>987</v>
      </c>
      <c r="F21" s="19">
        <f>'[2]affittacamere'!F21+'[2]bed&amp;breakfast'!F21</f>
        <v>1039</v>
      </c>
      <c r="G21" s="29">
        <f>100*(F21-E21)/E21</f>
        <v>5.268490374873354</v>
      </c>
      <c r="H21" s="18">
        <f>'[1]affitta e BB'!I21</f>
        <v>199</v>
      </c>
      <c r="I21" s="19">
        <f>'[2]affittacamere'!I21+'[2]bed&amp;breakfast'!I21</f>
        <v>173</v>
      </c>
      <c r="J21" s="30">
        <f>100*(I21-H21)/H21</f>
        <v>-13.06532663316583</v>
      </c>
      <c r="K21" s="18">
        <f>'[1]affitta e BB'!L21</f>
        <v>587</v>
      </c>
      <c r="L21" s="19">
        <f>'[2]affittacamere'!L21+'[2]bed&amp;breakfast'!L21</f>
        <v>659</v>
      </c>
      <c r="M21" s="30">
        <f>100*(L21-K21)/K21</f>
        <v>12.265758091993186</v>
      </c>
      <c r="N21" s="31">
        <f>B21+H21</f>
        <v>423</v>
      </c>
      <c r="O21" s="32">
        <f>C21+I21</f>
        <v>477</v>
      </c>
      <c r="P21" s="30">
        <f>100*(O21-N21)/N21</f>
        <v>12.76595744680851</v>
      </c>
      <c r="Q21" s="31">
        <f>E21+K21</f>
        <v>1574</v>
      </c>
      <c r="R21" s="32">
        <f>F21+L21</f>
        <v>1698</v>
      </c>
      <c r="S21" s="30">
        <f>100*(R21-Q21)/Q21</f>
        <v>7.878017789072427</v>
      </c>
    </row>
    <row r="22" spans="1:19" ht="12.75">
      <c r="A22" s="28"/>
      <c r="B22" s="18">
        <f>'[1]affitta e BB'!C22</f>
        <v>0</v>
      </c>
      <c r="C22" s="19">
        <f>'[2]affittacamere'!C22+'[2]bed&amp;breakfast'!C22</f>
        <v>0</v>
      </c>
      <c r="D22" s="29"/>
      <c r="E22" s="18">
        <f>'[1]affitta e BB'!F22</f>
        <v>0</v>
      </c>
      <c r="F22" s="19">
        <f>'[2]affittacamere'!F22+'[2]bed&amp;breakfast'!F22</f>
        <v>0</v>
      </c>
      <c r="G22" s="29"/>
      <c r="H22" s="18">
        <f>'[1]affitta e BB'!I22</f>
        <v>0</v>
      </c>
      <c r="I22" s="19">
        <f>'[2]affittacamere'!I22+'[2]bed&amp;breakfast'!I22</f>
        <v>0</v>
      </c>
      <c r="J22" s="30"/>
      <c r="K22" s="18">
        <f>'[1]affitta e BB'!L22</f>
        <v>0</v>
      </c>
      <c r="L22" s="19">
        <f>'[2]affittacamere'!L22+'[2]bed&amp;breakfast'!L22</f>
        <v>0</v>
      </c>
      <c r="M22" s="30"/>
      <c r="N22" s="31"/>
      <c r="O22" s="32"/>
      <c r="P22" s="30"/>
      <c r="Q22" s="31"/>
      <c r="R22" s="32"/>
      <c r="S22" s="30"/>
    </row>
    <row r="23" spans="1:19" ht="12.75">
      <c r="A23" s="28" t="s">
        <v>16</v>
      </c>
      <c r="B23" s="18">
        <f>'[1]affitta e BB'!C23</f>
        <v>364</v>
      </c>
      <c r="C23" s="19">
        <f>'[2]affittacamere'!C23+'[2]bed&amp;breakfast'!C23</f>
        <v>437</v>
      </c>
      <c r="D23" s="29">
        <f>100*(C23-B23)/B23</f>
        <v>20.054945054945055</v>
      </c>
      <c r="E23" s="18">
        <f>'[1]affitta e BB'!F23</f>
        <v>1218</v>
      </c>
      <c r="F23" s="19">
        <f>'[2]affittacamere'!F23+'[2]bed&amp;breakfast'!F23</f>
        <v>1726</v>
      </c>
      <c r="G23" s="29">
        <f>100*(F23-E23)/E23</f>
        <v>41.70771756978654</v>
      </c>
      <c r="H23" s="18">
        <f>'[1]affitta e BB'!I23</f>
        <v>168</v>
      </c>
      <c r="I23" s="19">
        <f>'[2]affittacamere'!I23+'[2]bed&amp;breakfast'!I23</f>
        <v>149</v>
      </c>
      <c r="J23" s="30">
        <f>100*(I23-H23)/H23</f>
        <v>-11.30952380952381</v>
      </c>
      <c r="K23" s="18">
        <f>'[1]affitta e BB'!L23</f>
        <v>625</v>
      </c>
      <c r="L23" s="19">
        <f>'[2]affittacamere'!L23+'[2]bed&amp;breakfast'!L23</f>
        <v>546</v>
      </c>
      <c r="M23" s="30">
        <f>100*(L23-K23)/K23</f>
        <v>-12.64</v>
      </c>
      <c r="N23" s="31">
        <f>B23+H23</f>
        <v>532</v>
      </c>
      <c r="O23" s="32">
        <f>C23+I23</f>
        <v>586</v>
      </c>
      <c r="P23" s="30">
        <f>100*(O23-N23)/N23</f>
        <v>10.150375939849624</v>
      </c>
      <c r="Q23" s="31">
        <f>E23+K23</f>
        <v>1843</v>
      </c>
      <c r="R23" s="32">
        <f>F23+L23</f>
        <v>2272</v>
      </c>
      <c r="S23" s="30">
        <f>100*(R23-Q23)/Q23</f>
        <v>23.277265328269127</v>
      </c>
    </row>
    <row r="24" spans="1:19" ht="12.75">
      <c r="A24" s="28"/>
      <c r="B24" s="18">
        <f>'[1]affitta e BB'!C24</f>
        <v>0</v>
      </c>
      <c r="C24" s="19">
        <f>'[2]affittacamere'!C24+'[2]bed&amp;breakfast'!C24</f>
        <v>0</v>
      </c>
      <c r="D24" s="29"/>
      <c r="E24" s="18">
        <f>'[1]affitta e BB'!F24</f>
        <v>0</v>
      </c>
      <c r="F24" s="19">
        <f>'[2]affittacamere'!F24+'[2]bed&amp;breakfast'!F24</f>
        <v>0</v>
      </c>
      <c r="G24" s="29"/>
      <c r="H24" s="18">
        <f>'[1]affitta e BB'!I24</f>
        <v>0</v>
      </c>
      <c r="I24" s="19">
        <f>'[2]affittacamere'!I24+'[2]bed&amp;breakfast'!I24</f>
        <v>0</v>
      </c>
      <c r="J24" s="30"/>
      <c r="K24" s="18">
        <f>'[1]affitta e BB'!L24</f>
        <v>0</v>
      </c>
      <c r="L24" s="19">
        <f>'[2]affittacamere'!L24+'[2]bed&amp;breakfast'!L24</f>
        <v>0</v>
      </c>
      <c r="M24" s="30"/>
      <c r="N24" s="31"/>
      <c r="O24" s="32"/>
      <c r="P24" s="30"/>
      <c r="Q24" s="31"/>
      <c r="R24" s="32"/>
      <c r="S24" s="30"/>
    </row>
    <row r="25" spans="1:19" ht="12.75">
      <c r="A25" s="28" t="s">
        <v>17</v>
      </c>
      <c r="B25" s="18">
        <f>'[1]affitta e BB'!C25</f>
        <v>450</v>
      </c>
      <c r="C25" s="19">
        <f>'[2]affittacamere'!C25+'[2]bed&amp;breakfast'!C25</f>
        <v>512</v>
      </c>
      <c r="D25" s="29">
        <f>100*(C25-B25)/B25</f>
        <v>13.777777777777779</v>
      </c>
      <c r="E25" s="18">
        <f>'[1]affitta e BB'!F25</f>
        <v>1273</v>
      </c>
      <c r="F25" s="19">
        <f>'[2]affittacamere'!F25+'[2]bed&amp;breakfast'!F25</f>
        <v>1775</v>
      </c>
      <c r="G25" s="29">
        <f>100*(F25-E25)/E25</f>
        <v>39.4344069128044</v>
      </c>
      <c r="H25" s="18">
        <f>'[1]affitta e BB'!I25</f>
        <v>245</v>
      </c>
      <c r="I25" s="19">
        <f>'[2]affittacamere'!I25+'[2]bed&amp;breakfast'!I25</f>
        <v>223</v>
      </c>
      <c r="J25" s="30">
        <f>100*(I25-H25)/H25</f>
        <v>-8.979591836734693</v>
      </c>
      <c r="K25" s="18">
        <f>'[1]affitta e BB'!L25</f>
        <v>930</v>
      </c>
      <c r="L25" s="19">
        <f>'[2]affittacamere'!L25+'[2]bed&amp;breakfast'!L25</f>
        <v>730</v>
      </c>
      <c r="M25" s="30">
        <f>100*(L25-K25)/K25</f>
        <v>-21.50537634408602</v>
      </c>
      <c r="N25" s="31">
        <f>B25+H25</f>
        <v>695</v>
      </c>
      <c r="O25" s="32">
        <f>C25+I25</f>
        <v>735</v>
      </c>
      <c r="P25" s="30">
        <f>100*(O25-N25)/N25</f>
        <v>5.755395683453237</v>
      </c>
      <c r="Q25" s="31">
        <f>E25+K25</f>
        <v>2203</v>
      </c>
      <c r="R25" s="32">
        <f>F25+L25</f>
        <v>2505</v>
      </c>
      <c r="S25" s="30">
        <f>100*(R25-Q25)/Q25</f>
        <v>13.708579210167953</v>
      </c>
    </row>
    <row r="26" spans="1:19" ht="12.75">
      <c r="A26" s="28"/>
      <c r="B26" s="18">
        <f>'[1]affitta e BB'!C26</f>
        <v>0</v>
      </c>
      <c r="C26" s="19">
        <f>'[2]affittacamere'!C26+'[2]bed&amp;breakfast'!C26</f>
        <v>0</v>
      </c>
      <c r="D26" s="29"/>
      <c r="E26" s="18">
        <f>'[1]affitta e BB'!F26</f>
        <v>0</v>
      </c>
      <c r="F26" s="19">
        <f>'[2]affittacamere'!F26+'[2]bed&amp;breakfast'!F26</f>
        <v>0</v>
      </c>
      <c r="G26" s="29"/>
      <c r="H26" s="18">
        <f>'[1]affitta e BB'!I26</f>
        <v>0</v>
      </c>
      <c r="I26" s="19">
        <f>'[2]affittacamere'!I26+'[2]bed&amp;breakfast'!I26</f>
        <v>0</v>
      </c>
      <c r="J26" s="30"/>
      <c r="K26" s="18">
        <f>'[1]affitta e BB'!L26</f>
        <v>0</v>
      </c>
      <c r="L26" s="19">
        <f>'[2]affittacamere'!L26+'[2]bed&amp;breakfast'!L26</f>
        <v>0</v>
      </c>
      <c r="M26" s="30"/>
      <c r="N26" s="31"/>
      <c r="O26" s="32"/>
      <c r="P26" s="30"/>
      <c r="Q26" s="31"/>
      <c r="R26" s="32"/>
      <c r="S26" s="30"/>
    </row>
    <row r="27" spans="1:19" ht="12.75">
      <c r="A27" s="28" t="s">
        <v>18</v>
      </c>
      <c r="B27" s="18">
        <f>'[1]affitta e BB'!C27</f>
        <v>457</v>
      </c>
      <c r="C27" s="19">
        <f>'[2]affittacamere'!C27+'[2]bed&amp;breakfast'!C27</f>
        <v>525</v>
      </c>
      <c r="D27" s="29">
        <f>100*(C27-B27)/B27</f>
        <v>14.879649890590809</v>
      </c>
      <c r="E27" s="18">
        <f>'[1]affitta e BB'!F27</f>
        <v>1369</v>
      </c>
      <c r="F27" s="19">
        <f>'[2]affittacamere'!F27+'[2]bed&amp;breakfast'!F27</f>
        <v>1797</v>
      </c>
      <c r="G27" s="29">
        <f>100*(F27-E27)/E27</f>
        <v>31.263696128560994</v>
      </c>
      <c r="H27" s="18">
        <f>'[1]affitta e BB'!I27</f>
        <v>231</v>
      </c>
      <c r="I27" s="19">
        <f>'[2]affittacamere'!I27+'[2]bed&amp;breakfast'!I27</f>
        <v>181</v>
      </c>
      <c r="J27" s="30">
        <f>100*(I27-H27)/H27</f>
        <v>-21.645021645021647</v>
      </c>
      <c r="K27" s="18">
        <f>'[1]affitta e BB'!L27</f>
        <v>973</v>
      </c>
      <c r="L27" s="19">
        <f>'[2]affittacamere'!L27+'[2]bed&amp;breakfast'!L27</f>
        <v>804</v>
      </c>
      <c r="M27" s="30">
        <f>100*(L27-K27)/K27</f>
        <v>-17.36896197327852</v>
      </c>
      <c r="N27" s="31">
        <f>B27+H27</f>
        <v>688</v>
      </c>
      <c r="O27" s="32">
        <f>C27+I27</f>
        <v>706</v>
      </c>
      <c r="P27" s="30">
        <f>100*(O27-N27)/N27</f>
        <v>2.616279069767442</v>
      </c>
      <c r="Q27" s="31">
        <f>E27+K27</f>
        <v>2342</v>
      </c>
      <c r="R27" s="32">
        <f>F27+L27</f>
        <v>2601</v>
      </c>
      <c r="S27" s="30">
        <f>100*(R27-Q27)/Q27</f>
        <v>11.058923996584117</v>
      </c>
    </row>
    <row r="28" spans="1:19" ht="12.75">
      <c r="A28" s="28"/>
      <c r="B28" s="18">
        <f>'[1]affitta e BB'!C28</f>
        <v>0</v>
      </c>
      <c r="C28" s="19">
        <f>'[2]affittacamere'!C28+'[2]bed&amp;breakfast'!C28</f>
        <v>0</v>
      </c>
      <c r="D28" s="29"/>
      <c r="E28" s="18">
        <f>'[1]affitta e BB'!F28</f>
        <v>0</v>
      </c>
      <c r="F28" s="19">
        <f>'[2]affittacamere'!F28+'[2]bed&amp;breakfast'!F28</f>
        <v>0</v>
      </c>
      <c r="G28" s="29"/>
      <c r="H28" s="18">
        <f>'[1]affitta e BB'!I28</f>
        <v>0</v>
      </c>
      <c r="I28" s="19">
        <f>'[2]affittacamere'!I28+'[2]bed&amp;breakfast'!I28</f>
        <v>0</v>
      </c>
      <c r="J28" s="30"/>
      <c r="K28" s="18">
        <f>'[1]affitta e BB'!L28</f>
        <v>0</v>
      </c>
      <c r="L28" s="19">
        <f>'[2]affittacamere'!L28+'[2]bed&amp;breakfast'!L28</f>
        <v>0</v>
      </c>
      <c r="M28" s="30"/>
      <c r="N28" s="31"/>
      <c r="O28" s="32"/>
      <c r="P28" s="30"/>
      <c r="Q28" s="31"/>
      <c r="R28" s="32"/>
      <c r="S28" s="30"/>
    </row>
    <row r="29" spans="1:19" ht="12.75">
      <c r="A29" s="28" t="s">
        <v>19</v>
      </c>
      <c r="B29" s="18">
        <f>'[1]affitta e BB'!C29</f>
        <v>450</v>
      </c>
      <c r="C29" s="19">
        <f>'[2]affittacamere'!C29+'[2]bed&amp;breakfast'!C29</f>
        <v>574</v>
      </c>
      <c r="D29" s="29">
        <f>100*(C29-B29)/B29</f>
        <v>27.555555555555557</v>
      </c>
      <c r="E29" s="18">
        <f>'[1]affitta e BB'!F29</f>
        <v>1308</v>
      </c>
      <c r="F29" s="19">
        <f>'[2]affittacamere'!F29+'[2]bed&amp;breakfast'!F29</f>
        <v>1853</v>
      </c>
      <c r="G29" s="29">
        <f>100*(F29-E29)/E29</f>
        <v>41.666666666666664</v>
      </c>
      <c r="H29" s="18">
        <f>'[1]affitta e BB'!I29</f>
        <v>154</v>
      </c>
      <c r="I29" s="19">
        <f>'[2]affittacamere'!I29+'[2]bed&amp;breakfast'!I29</f>
        <v>120</v>
      </c>
      <c r="J29" s="30">
        <f>100*(I29-H29)/H29</f>
        <v>-22.07792207792208</v>
      </c>
      <c r="K29" s="18">
        <f>'[1]affitta e BB'!L29</f>
        <v>895</v>
      </c>
      <c r="L29" s="19">
        <f>'[2]affittacamere'!L29+'[2]bed&amp;breakfast'!L29</f>
        <v>789</v>
      </c>
      <c r="M29" s="30">
        <f>100*(L29-K29)/K29</f>
        <v>-11.843575418994414</v>
      </c>
      <c r="N29" s="31">
        <f>B29+H29</f>
        <v>604</v>
      </c>
      <c r="O29" s="32">
        <f>C29+I29</f>
        <v>694</v>
      </c>
      <c r="P29" s="30">
        <f>100*(O29-N29)/N29</f>
        <v>14.900662251655628</v>
      </c>
      <c r="Q29" s="31">
        <f>E29+K29</f>
        <v>2203</v>
      </c>
      <c r="R29" s="32">
        <f>F29+L29</f>
        <v>2642</v>
      </c>
      <c r="S29" s="30">
        <f>100*(R29-Q29)/Q29</f>
        <v>19.927371765773945</v>
      </c>
    </row>
    <row r="30" spans="1:19" ht="12.75">
      <c r="A30" s="28"/>
      <c r="B30" s="18">
        <f>'[1]affitta e BB'!C30</f>
        <v>0</v>
      </c>
      <c r="C30" s="19">
        <f>'[2]affittacamere'!C30+'[2]bed&amp;breakfast'!C30</f>
        <v>0</v>
      </c>
      <c r="D30" s="29"/>
      <c r="E30" s="18">
        <f>'[1]affitta e BB'!F30</f>
        <v>0</v>
      </c>
      <c r="F30" s="19">
        <f>'[2]affittacamere'!F30+'[2]bed&amp;breakfast'!F30</f>
        <v>0</v>
      </c>
      <c r="G30" s="29"/>
      <c r="H30" s="18">
        <f>'[1]affitta e BB'!I30</f>
        <v>0</v>
      </c>
      <c r="I30" s="19">
        <f>'[2]affittacamere'!I30+'[2]bed&amp;breakfast'!I30</f>
        <v>0</v>
      </c>
      <c r="J30" s="30"/>
      <c r="K30" s="18">
        <f>'[1]affitta e BB'!L30</f>
        <v>0</v>
      </c>
      <c r="L30" s="19">
        <f>'[2]affittacamere'!L30+'[2]bed&amp;breakfast'!L30</f>
        <v>0</v>
      </c>
      <c r="M30" s="30"/>
      <c r="N30" s="31"/>
      <c r="O30" s="32"/>
      <c r="P30" s="30"/>
      <c r="Q30" s="31"/>
      <c r="R30" s="32"/>
      <c r="S30" s="30"/>
    </row>
    <row r="31" spans="1:19" ht="12.75">
      <c r="A31" s="28" t="s">
        <v>20</v>
      </c>
      <c r="B31" s="18">
        <f>'[1]affitta e BB'!C31</f>
        <v>401</v>
      </c>
      <c r="C31" s="19">
        <f>'[2]affittacamere'!C31+'[2]bed&amp;breakfast'!C31</f>
        <v>450</v>
      </c>
      <c r="D31" s="29">
        <f>100*(C31-B31)/B31</f>
        <v>12.219451371571072</v>
      </c>
      <c r="E31" s="18">
        <f>'[1]affitta e BB'!F31</f>
        <v>1364</v>
      </c>
      <c r="F31" s="19">
        <f>'[2]affittacamere'!F31+'[2]bed&amp;breakfast'!F31</f>
        <v>1486</v>
      </c>
      <c r="G31" s="29">
        <f>100*(F31-E31)/E31</f>
        <v>8.944281524926685</v>
      </c>
      <c r="H31" s="18">
        <f>'[1]affitta e BB'!I31</f>
        <v>67</v>
      </c>
      <c r="I31" s="19">
        <f>'[2]affittacamere'!I31+'[2]bed&amp;breakfast'!I31</f>
        <v>70</v>
      </c>
      <c r="J31" s="30">
        <f>100*(I31-H31)/H31</f>
        <v>4.477611940298507</v>
      </c>
      <c r="K31" s="18">
        <f>'[1]affitta e BB'!L31</f>
        <v>701</v>
      </c>
      <c r="L31" s="19">
        <f>'[2]affittacamere'!L31+'[2]bed&amp;breakfast'!L31</f>
        <v>826</v>
      </c>
      <c r="M31" s="30">
        <f>100*(L31-K31)/K31</f>
        <v>17.83166904422254</v>
      </c>
      <c r="N31" s="31">
        <f>B31+H31</f>
        <v>468</v>
      </c>
      <c r="O31" s="32">
        <f>C31+I31</f>
        <v>520</v>
      </c>
      <c r="P31" s="30">
        <f>100*(O31-N31)/N31</f>
        <v>11.11111111111111</v>
      </c>
      <c r="Q31" s="31">
        <f>E31+K31</f>
        <v>2065</v>
      </c>
      <c r="R31" s="32">
        <f>F31+L31</f>
        <v>2312</v>
      </c>
      <c r="S31" s="30">
        <f>100*(R31-Q31)/Q31</f>
        <v>11.961259079903147</v>
      </c>
    </row>
    <row r="32" spans="1:19" ht="12.75">
      <c r="A32" s="28"/>
      <c r="B32" s="18"/>
      <c r="C32" s="19"/>
      <c r="D32" s="29"/>
      <c r="E32" s="18"/>
      <c r="F32" s="19"/>
      <c r="G32" s="29"/>
      <c r="H32" s="18"/>
      <c r="I32" s="19"/>
      <c r="J32" s="30"/>
      <c r="K32" s="18"/>
      <c r="L32" s="19"/>
      <c r="M32" s="30"/>
      <c r="N32" s="31"/>
      <c r="O32" s="32"/>
      <c r="P32" s="30"/>
      <c r="Q32" s="31"/>
      <c r="R32" s="32"/>
      <c r="S32" s="30"/>
    </row>
    <row r="33" spans="1:19" ht="12.75">
      <c r="A33" s="58" t="s">
        <v>3</v>
      </c>
      <c r="B33" s="59">
        <f>SUM(B9:B32)</f>
        <v>4434</v>
      </c>
      <c r="C33" s="60">
        <f>SUM(C9:C32)</f>
        <v>5569</v>
      </c>
      <c r="D33" s="61">
        <f>100*(C33-B33)/B33</f>
        <v>25.59765448804691</v>
      </c>
      <c r="E33" s="59">
        <f>SUM(E9:E32)</f>
        <v>14367</v>
      </c>
      <c r="F33" s="60">
        <f>SUM(F9:F32)</f>
        <v>18416</v>
      </c>
      <c r="G33" s="61">
        <f>100*(F33-E33)/E33</f>
        <v>28.182640773995963</v>
      </c>
      <c r="H33" s="59">
        <f>SUM(H9:H32)</f>
        <v>1900</v>
      </c>
      <c r="I33" s="60">
        <f>SUM(I9:I32)</f>
        <v>1872</v>
      </c>
      <c r="J33" s="62">
        <f>100*(I33-H33)/H33</f>
        <v>-1.4736842105263157</v>
      </c>
      <c r="K33" s="59">
        <f>SUM(K9:K32)</f>
        <v>7588</v>
      </c>
      <c r="L33" s="60">
        <f>SUM(L9:L32)</f>
        <v>8339</v>
      </c>
      <c r="M33" s="62">
        <f>100*(L33-K33)/K33</f>
        <v>9.897206114918292</v>
      </c>
      <c r="N33" s="63">
        <f>B33+H33</f>
        <v>6334</v>
      </c>
      <c r="O33" s="64">
        <f>C33+I33</f>
        <v>7441</v>
      </c>
      <c r="P33" s="62">
        <f>100*(O33-N33)/N33</f>
        <v>17.47710767287654</v>
      </c>
      <c r="Q33" s="63">
        <f>E33+K33</f>
        <v>21955</v>
      </c>
      <c r="R33" s="64">
        <f>F33+L33</f>
        <v>26755</v>
      </c>
      <c r="S33" s="62">
        <f>100*(R33-Q33)/Q33</f>
        <v>21.86290138920519</v>
      </c>
    </row>
    <row r="34" spans="1:19" ht="12.75">
      <c r="A34" s="1"/>
      <c r="B34" s="2"/>
      <c r="C34" s="1"/>
      <c r="D34" s="1"/>
      <c r="E34" s="2"/>
      <c r="F34" s="1"/>
      <c r="G34" s="8"/>
      <c r="H34" s="2"/>
      <c r="I34" s="1"/>
      <c r="J34" s="1"/>
      <c r="K34" s="2"/>
      <c r="L34" s="1"/>
      <c r="M34" s="1"/>
      <c r="N34" s="1"/>
      <c r="O34" s="1"/>
      <c r="P34" s="1"/>
      <c r="Q34" s="1"/>
      <c r="R34" s="1"/>
      <c r="S34" s="1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headerFooter alignWithMargins="0">
    <oddFooter>&amp;R12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L97"/>
  <sheetViews>
    <sheetView workbookViewId="0" topLeftCell="A1">
      <selection activeCell="C11" sqref="C11"/>
    </sheetView>
  </sheetViews>
  <sheetFormatPr defaultColWidth="9.140625" defaultRowHeight="12.75"/>
  <cols>
    <col min="1" max="1" width="22.00390625" style="0" customWidth="1"/>
    <col min="2" max="2" width="9.57421875" style="0" customWidth="1"/>
    <col min="3" max="3" width="9.7109375" style="140" customWidth="1"/>
    <col min="4" max="4" width="6.421875" style="141" customWidth="1"/>
    <col min="5" max="5" width="11.421875" style="0" customWidth="1"/>
    <col min="6" max="6" width="12.00390625" style="140" customWidth="1"/>
    <col min="7" max="7" width="7.8515625" style="141" bestFit="1" customWidth="1"/>
  </cols>
  <sheetData>
    <row r="6" spans="1:7" ht="19.5" customHeight="1">
      <c r="A6" s="126" t="s">
        <v>26</v>
      </c>
      <c r="B6" s="127" t="s">
        <v>27</v>
      </c>
      <c r="C6" s="128" t="s">
        <v>28</v>
      </c>
      <c r="D6" s="129" t="s">
        <v>6</v>
      </c>
      <c r="E6" s="127" t="s">
        <v>29</v>
      </c>
      <c r="F6" s="128" t="s">
        <v>30</v>
      </c>
      <c r="G6" s="130" t="s">
        <v>6</v>
      </c>
    </row>
    <row r="7" spans="1:12" ht="15">
      <c r="A7" s="131" t="s">
        <v>31</v>
      </c>
      <c r="B7" s="132">
        <f>'[3]NAZIONI'!C13</f>
        <v>7936</v>
      </c>
      <c r="C7" s="133">
        <v>8627</v>
      </c>
      <c r="D7" s="134">
        <f aca="true" t="shared" si="0" ref="D7:D53">100*(C7-B7)/B7</f>
        <v>8.707157258064516</v>
      </c>
      <c r="E7" s="132">
        <f>'[3]NAZIONI'!F13</f>
        <v>16016</v>
      </c>
      <c r="F7" s="133">
        <v>18159</v>
      </c>
      <c r="G7" s="134">
        <f aca="true" t="shared" si="1" ref="G7:G53">100*(F7-E7)/E7</f>
        <v>13.38036963036963</v>
      </c>
      <c r="H7" s="135"/>
      <c r="I7" s="135"/>
      <c r="J7" s="135"/>
      <c r="K7" s="135"/>
      <c r="L7" s="135"/>
    </row>
    <row r="8" spans="1:12" ht="15">
      <c r="A8" s="131" t="s">
        <v>32</v>
      </c>
      <c r="B8" s="132">
        <f>'[3]NAZIONI'!C34</f>
        <v>4548</v>
      </c>
      <c r="C8" s="133">
        <v>4396</v>
      </c>
      <c r="D8" s="134">
        <f t="shared" si="0"/>
        <v>-3.342128408091469</v>
      </c>
      <c r="E8" s="132">
        <f>'[3]NAZIONI'!F34</f>
        <v>10808</v>
      </c>
      <c r="F8" s="133">
        <v>14114</v>
      </c>
      <c r="G8" s="134">
        <f t="shared" si="1"/>
        <v>30.588452997779424</v>
      </c>
      <c r="H8" s="135"/>
      <c r="I8" s="135"/>
      <c r="J8" s="135"/>
      <c r="K8" s="135"/>
      <c r="L8" s="135"/>
    </row>
    <row r="9" spans="1:12" ht="15">
      <c r="A9" s="131" t="s">
        <v>33</v>
      </c>
      <c r="B9" s="132">
        <f>'[3]NAZIONI'!C12</f>
        <v>5982</v>
      </c>
      <c r="C9" s="133">
        <v>5599</v>
      </c>
      <c r="D9" s="134">
        <f t="shared" si="0"/>
        <v>-6.402540956201939</v>
      </c>
      <c r="E9" s="132">
        <f>'[3]NAZIONI'!F12</f>
        <v>13582</v>
      </c>
      <c r="F9" s="133">
        <v>11549</v>
      </c>
      <c r="G9" s="134">
        <f t="shared" si="1"/>
        <v>-14.968340450596378</v>
      </c>
      <c r="H9" s="135"/>
      <c r="I9" s="135"/>
      <c r="J9" s="135"/>
      <c r="K9" s="135"/>
      <c r="L9" s="135"/>
    </row>
    <row r="10" spans="1:12" ht="15">
      <c r="A10" s="131" t="s">
        <v>34</v>
      </c>
      <c r="B10" s="132">
        <f>'[3]NAZIONI'!C22</f>
        <v>2959</v>
      </c>
      <c r="C10" s="133">
        <v>3045</v>
      </c>
      <c r="D10" s="134">
        <f t="shared" si="0"/>
        <v>2.9063872930043932</v>
      </c>
      <c r="E10" s="132">
        <f>'[3]NAZIONI'!F22</f>
        <v>8584</v>
      </c>
      <c r="F10" s="133">
        <v>7736</v>
      </c>
      <c r="G10" s="134">
        <f t="shared" si="1"/>
        <v>-9.878844361602983</v>
      </c>
      <c r="H10" s="135"/>
      <c r="I10" s="135"/>
      <c r="J10" s="135"/>
      <c r="K10" s="135"/>
      <c r="L10" s="135"/>
    </row>
    <row r="11" spans="1:12" ht="15">
      <c r="A11" s="131" t="s">
        <v>35</v>
      </c>
      <c r="B11" s="132">
        <f>'[3]NAZIONI'!C32</f>
        <v>1535</v>
      </c>
      <c r="C11" s="133">
        <v>1995</v>
      </c>
      <c r="D11" s="134">
        <f t="shared" si="0"/>
        <v>29.96742671009772</v>
      </c>
      <c r="E11" s="132">
        <f>'[3]NAZIONI'!F32</f>
        <v>5464</v>
      </c>
      <c r="F11" s="133">
        <v>5458</v>
      </c>
      <c r="G11" s="134">
        <f t="shared" si="1"/>
        <v>-0.10980966325036604</v>
      </c>
      <c r="H11" s="135"/>
      <c r="I11" s="135"/>
      <c r="J11" s="135"/>
      <c r="K11" s="135"/>
      <c r="L11" s="135"/>
    </row>
    <row r="12" spans="1:12" ht="15">
      <c r="A12" s="131" t="s">
        <v>36</v>
      </c>
      <c r="B12" s="132">
        <f>'[3]NAZIONI'!C7</f>
        <v>3131</v>
      </c>
      <c r="C12" s="133">
        <v>2968</v>
      </c>
      <c r="D12" s="134">
        <f t="shared" si="0"/>
        <v>-5.206004471414883</v>
      </c>
      <c r="E12" s="132">
        <f>'[3]NAZIONI'!F7</f>
        <v>6117</v>
      </c>
      <c r="F12" s="133">
        <v>4775</v>
      </c>
      <c r="G12" s="134">
        <f t="shared" si="1"/>
        <v>-21.938858917770148</v>
      </c>
      <c r="H12" s="135"/>
      <c r="I12" s="135"/>
      <c r="J12" s="135"/>
      <c r="K12" s="135"/>
      <c r="L12" s="135"/>
    </row>
    <row r="13" spans="1:12" ht="15">
      <c r="A13" s="131" t="s">
        <v>37</v>
      </c>
      <c r="B13" s="132">
        <f>'[3]NAZIONI'!C19</f>
        <v>2196</v>
      </c>
      <c r="C13" s="133">
        <v>2235</v>
      </c>
      <c r="D13" s="134">
        <f t="shared" si="0"/>
        <v>1.7759562841530054</v>
      </c>
      <c r="E13" s="132">
        <f>'[3]NAZIONI'!F19</f>
        <v>4774</v>
      </c>
      <c r="F13" s="133">
        <v>4691</v>
      </c>
      <c r="G13" s="134">
        <f t="shared" si="1"/>
        <v>-1.7385839966485128</v>
      </c>
      <c r="H13" s="135"/>
      <c r="I13" s="135"/>
      <c r="J13" s="135"/>
      <c r="K13" s="135"/>
      <c r="L13" s="135"/>
    </row>
    <row r="14" spans="1:12" ht="15">
      <c r="A14" s="131" t="s">
        <v>38</v>
      </c>
      <c r="B14" s="132">
        <f>'[3]NAZIONI'!C27</f>
        <v>2425</v>
      </c>
      <c r="C14" s="133">
        <v>2257</v>
      </c>
      <c r="D14" s="134">
        <f t="shared" si="0"/>
        <v>-6.927835051546392</v>
      </c>
      <c r="E14" s="132">
        <f>'[3]NAZIONI'!F27</f>
        <v>4802</v>
      </c>
      <c r="F14" s="133">
        <v>4643</v>
      </c>
      <c r="G14" s="134">
        <f t="shared" si="1"/>
        <v>-3.3111203665139524</v>
      </c>
      <c r="H14" s="135"/>
      <c r="I14" s="135"/>
      <c r="J14" s="135"/>
      <c r="K14" s="135"/>
      <c r="L14" s="135"/>
    </row>
    <row r="15" spans="1:12" ht="15">
      <c r="A15" s="131" t="s">
        <v>39</v>
      </c>
      <c r="B15" s="132">
        <f>'[3]NAZIONI'!C29</f>
        <v>2013</v>
      </c>
      <c r="C15" s="133">
        <v>2172</v>
      </c>
      <c r="D15" s="134">
        <f t="shared" si="0"/>
        <v>7.898658718330849</v>
      </c>
      <c r="E15" s="132">
        <f>'[3]NAZIONI'!F29</f>
        <v>4178</v>
      </c>
      <c r="F15" s="133">
        <v>4217</v>
      </c>
      <c r="G15" s="134">
        <f t="shared" si="1"/>
        <v>0.9334609861177597</v>
      </c>
      <c r="H15" s="135"/>
      <c r="I15" s="135"/>
      <c r="J15" s="135"/>
      <c r="K15" s="135"/>
      <c r="L15" s="135"/>
    </row>
    <row r="16" spans="1:12" ht="15">
      <c r="A16" s="131" t="s">
        <v>40</v>
      </c>
      <c r="B16" s="132">
        <f>'[3]NAZIONI'!C8</f>
        <v>1595</v>
      </c>
      <c r="C16" s="133">
        <v>1728</v>
      </c>
      <c r="D16" s="134">
        <f t="shared" si="0"/>
        <v>8.338557993730408</v>
      </c>
      <c r="E16" s="132">
        <f>'[3]NAZIONI'!F8</f>
        <v>3682</v>
      </c>
      <c r="F16" s="133">
        <v>3757</v>
      </c>
      <c r="G16" s="134">
        <f t="shared" si="1"/>
        <v>2.0369364475828355</v>
      </c>
      <c r="H16" s="135"/>
      <c r="I16" s="135"/>
      <c r="J16" s="135"/>
      <c r="K16" s="135"/>
      <c r="L16" s="135"/>
    </row>
    <row r="17" spans="1:12" ht="15">
      <c r="A17" s="131" t="s">
        <v>41</v>
      </c>
      <c r="B17" s="132">
        <f>'[3]NAZIONI'!C31</f>
        <v>1104</v>
      </c>
      <c r="C17" s="133">
        <v>1245</v>
      </c>
      <c r="D17" s="134">
        <f t="shared" si="0"/>
        <v>12.771739130434783</v>
      </c>
      <c r="E17" s="132">
        <f>'[3]NAZIONI'!F31</f>
        <v>2116</v>
      </c>
      <c r="F17" s="133">
        <v>2613</v>
      </c>
      <c r="G17" s="134">
        <f t="shared" si="1"/>
        <v>23.487712665406427</v>
      </c>
      <c r="H17" s="135"/>
      <c r="I17" s="135"/>
      <c r="J17" s="135"/>
      <c r="K17" s="135"/>
      <c r="L17" s="135"/>
    </row>
    <row r="18" spans="1:12" ht="15">
      <c r="A18" s="131" t="s">
        <v>42</v>
      </c>
      <c r="B18" s="132">
        <f>'[3]NAZIONI'!C41</f>
        <v>1160</v>
      </c>
      <c r="C18" s="133">
        <v>1091</v>
      </c>
      <c r="D18" s="134">
        <f t="shared" si="0"/>
        <v>-5.948275862068965</v>
      </c>
      <c r="E18" s="132">
        <f>'[3]NAZIONI'!F41</f>
        <v>2304</v>
      </c>
      <c r="F18" s="133">
        <v>2223</v>
      </c>
      <c r="G18" s="134">
        <f t="shared" si="1"/>
        <v>-3.515625</v>
      </c>
      <c r="H18" s="135"/>
      <c r="I18" s="135"/>
      <c r="J18" s="135"/>
      <c r="K18" s="135"/>
      <c r="L18" s="135"/>
    </row>
    <row r="19" spans="1:12" ht="15">
      <c r="A19" s="131" t="s">
        <v>43</v>
      </c>
      <c r="B19" s="132">
        <f>'[3]NAZIONI'!C9</f>
        <v>558</v>
      </c>
      <c r="C19" s="133">
        <v>537</v>
      </c>
      <c r="D19" s="134">
        <f t="shared" si="0"/>
        <v>-3.763440860215054</v>
      </c>
      <c r="E19" s="132">
        <f>'[3]NAZIONI'!F9</f>
        <v>2256</v>
      </c>
      <c r="F19" s="133">
        <v>2202</v>
      </c>
      <c r="G19" s="134">
        <f t="shared" si="1"/>
        <v>-2.393617021276596</v>
      </c>
      <c r="H19" s="135"/>
      <c r="I19" s="135"/>
      <c r="J19" s="135"/>
      <c r="K19" s="135"/>
      <c r="L19" s="135"/>
    </row>
    <row r="20" spans="1:12" ht="15">
      <c r="A20" s="131" t="s">
        <v>44</v>
      </c>
      <c r="B20" s="132">
        <f>'[3]NAZIONI'!C11</f>
        <v>181</v>
      </c>
      <c r="C20" s="133">
        <v>476</v>
      </c>
      <c r="D20" s="134">
        <f t="shared" si="0"/>
        <v>162.98342541436463</v>
      </c>
      <c r="E20" s="132">
        <f>'[3]NAZIONI'!F11</f>
        <v>712</v>
      </c>
      <c r="F20" s="133">
        <v>2033</v>
      </c>
      <c r="G20" s="134">
        <f t="shared" si="1"/>
        <v>185.53370786516854</v>
      </c>
      <c r="H20" s="135"/>
      <c r="I20" s="135"/>
      <c r="J20" s="135"/>
      <c r="K20" s="135"/>
      <c r="L20" s="135"/>
    </row>
    <row r="21" spans="1:12" ht="15">
      <c r="A21" s="131" t="s">
        <v>45</v>
      </c>
      <c r="B21" s="132">
        <f>'[3]NAZIONI'!C18</f>
        <v>345</v>
      </c>
      <c r="C21" s="133">
        <v>545</v>
      </c>
      <c r="D21" s="134">
        <f t="shared" si="0"/>
        <v>57.971014492753625</v>
      </c>
      <c r="E21" s="132">
        <f>'[3]NAZIONI'!F18</f>
        <v>724</v>
      </c>
      <c r="F21" s="133">
        <v>1991</v>
      </c>
      <c r="G21" s="134">
        <f t="shared" si="1"/>
        <v>175</v>
      </c>
      <c r="H21" s="135"/>
      <c r="I21" s="135"/>
      <c r="J21" s="135"/>
      <c r="K21" s="135"/>
      <c r="L21" s="135"/>
    </row>
    <row r="22" spans="1:12" ht="15">
      <c r="A22" s="131" t="s">
        <v>46</v>
      </c>
      <c r="B22" s="132">
        <f>'[3]NAZIONI'!C14</f>
        <v>612</v>
      </c>
      <c r="C22" s="133">
        <v>672</v>
      </c>
      <c r="D22" s="134">
        <f t="shared" si="0"/>
        <v>9.803921568627452</v>
      </c>
      <c r="E22" s="132">
        <f>'[3]NAZIONI'!F14</f>
        <v>1806</v>
      </c>
      <c r="F22" s="133">
        <v>1977</v>
      </c>
      <c r="G22" s="134">
        <f t="shared" si="1"/>
        <v>9.46843853820598</v>
      </c>
      <c r="H22" s="135"/>
      <c r="I22" s="135"/>
      <c r="J22" s="135"/>
      <c r="K22" s="135"/>
      <c r="L22" s="135"/>
    </row>
    <row r="23" spans="1:12" ht="15">
      <c r="A23" s="131" t="s">
        <v>47</v>
      </c>
      <c r="B23" s="132">
        <f>'[3]NAZIONI'!C26</f>
        <v>544</v>
      </c>
      <c r="C23" s="133">
        <v>556</v>
      </c>
      <c r="D23" s="134">
        <f t="shared" si="0"/>
        <v>2.2058823529411766</v>
      </c>
      <c r="E23" s="132">
        <f>'[3]NAZIONI'!F26</f>
        <v>1261</v>
      </c>
      <c r="F23" s="133">
        <v>1610</v>
      </c>
      <c r="G23" s="134">
        <f t="shared" si="1"/>
        <v>27.67644726407613</v>
      </c>
      <c r="H23" s="135"/>
      <c r="I23" s="135"/>
      <c r="J23" s="135"/>
      <c r="K23" s="135"/>
      <c r="L23" s="135"/>
    </row>
    <row r="24" spans="1:12" ht="15">
      <c r="A24" s="131" t="s">
        <v>48</v>
      </c>
      <c r="B24" s="132">
        <f>'[3]NAZIONI'!C33</f>
        <v>649</v>
      </c>
      <c r="C24" s="133">
        <v>659</v>
      </c>
      <c r="D24" s="134">
        <f t="shared" si="0"/>
        <v>1.5408320493066257</v>
      </c>
      <c r="E24" s="132">
        <f>'[3]NAZIONI'!F33</f>
        <v>1314</v>
      </c>
      <c r="F24" s="133">
        <v>1434</v>
      </c>
      <c r="G24" s="134">
        <f t="shared" si="1"/>
        <v>9.132420091324201</v>
      </c>
      <c r="H24" s="135"/>
      <c r="I24" s="135"/>
      <c r="J24" s="135"/>
      <c r="K24" s="135"/>
      <c r="L24" s="135"/>
    </row>
    <row r="25" spans="1:12" ht="15">
      <c r="A25" s="131" t="s">
        <v>49</v>
      </c>
      <c r="B25" s="132">
        <f>'[3]NAZIONI'!C20</f>
        <v>807</v>
      </c>
      <c r="C25" s="133">
        <v>723</v>
      </c>
      <c r="D25" s="134">
        <f t="shared" si="0"/>
        <v>-10.408921933085502</v>
      </c>
      <c r="E25" s="132">
        <f>'[3]NAZIONI'!F20</f>
        <v>1402</v>
      </c>
      <c r="F25" s="133">
        <v>1399</v>
      </c>
      <c r="G25" s="134">
        <f t="shared" si="1"/>
        <v>-0.21398002853067047</v>
      </c>
      <c r="H25" s="135"/>
      <c r="I25" s="135"/>
      <c r="J25" s="135"/>
      <c r="K25" s="135"/>
      <c r="L25" s="135"/>
    </row>
    <row r="26" spans="1:12" ht="15">
      <c r="A26" s="131" t="s">
        <v>50</v>
      </c>
      <c r="B26" s="132">
        <f>'[3]NAZIONI'!C40</f>
        <v>739</v>
      </c>
      <c r="C26" s="133">
        <v>887</v>
      </c>
      <c r="D26" s="134">
        <f t="shared" si="0"/>
        <v>20.027063599458728</v>
      </c>
      <c r="E26" s="132">
        <f>'[3]NAZIONI'!F40</f>
        <v>1038</v>
      </c>
      <c r="F26" s="133">
        <v>1365</v>
      </c>
      <c r="G26" s="134">
        <f t="shared" si="1"/>
        <v>31.502890173410403</v>
      </c>
      <c r="H26" s="135"/>
      <c r="I26" s="135"/>
      <c r="J26" s="135"/>
      <c r="K26" s="135"/>
      <c r="L26" s="135"/>
    </row>
    <row r="27" spans="1:12" ht="15">
      <c r="A27" s="131" t="s">
        <v>51</v>
      </c>
      <c r="B27" s="132">
        <f>'[3]NAZIONI'!C50</f>
        <v>721</v>
      </c>
      <c r="C27" s="133">
        <v>649</v>
      </c>
      <c r="D27" s="134">
        <f t="shared" si="0"/>
        <v>-9.986130374479888</v>
      </c>
      <c r="E27" s="132">
        <f>'[3]NAZIONI'!F50</f>
        <v>1838</v>
      </c>
      <c r="F27" s="133">
        <v>1329</v>
      </c>
      <c r="G27" s="134">
        <f t="shared" si="1"/>
        <v>-27.693144722524483</v>
      </c>
      <c r="H27" s="135"/>
      <c r="I27" s="135"/>
      <c r="J27" s="135"/>
      <c r="K27" s="135"/>
      <c r="L27" s="135"/>
    </row>
    <row r="28" spans="1:12" ht="15">
      <c r="A28" s="131" t="s">
        <v>52</v>
      </c>
      <c r="B28" s="132">
        <f>'[3]NAZIONI'!C47</f>
        <v>265</v>
      </c>
      <c r="C28" s="133">
        <v>270</v>
      </c>
      <c r="D28" s="134">
        <f t="shared" si="0"/>
        <v>1.8867924528301887</v>
      </c>
      <c r="E28" s="132">
        <f>'[3]NAZIONI'!F47</f>
        <v>1018</v>
      </c>
      <c r="F28" s="133">
        <v>1258</v>
      </c>
      <c r="G28" s="134">
        <f t="shared" si="1"/>
        <v>23.575638506876228</v>
      </c>
      <c r="H28" s="135"/>
      <c r="I28" s="135"/>
      <c r="J28" s="135"/>
      <c r="K28" s="135"/>
      <c r="L28" s="135"/>
    </row>
    <row r="29" spans="1:12" ht="15">
      <c r="A29" s="131" t="s">
        <v>53</v>
      </c>
      <c r="B29" s="132">
        <f>'[3]NAZIONI'!C37</f>
        <v>428</v>
      </c>
      <c r="C29" s="133">
        <v>426</v>
      </c>
      <c r="D29" s="134">
        <f t="shared" si="0"/>
        <v>-0.4672897196261682</v>
      </c>
      <c r="E29" s="132">
        <f>'[3]NAZIONI'!F37</f>
        <v>1017</v>
      </c>
      <c r="F29" s="133">
        <v>1057</v>
      </c>
      <c r="G29" s="134">
        <f t="shared" si="1"/>
        <v>3.933136676499508</v>
      </c>
      <c r="H29" s="135"/>
      <c r="I29" s="135"/>
      <c r="J29" s="135"/>
      <c r="K29" s="135"/>
      <c r="L29" s="135"/>
    </row>
    <row r="30" spans="1:12" ht="15">
      <c r="A30" s="131" t="s">
        <v>54</v>
      </c>
      <c r="B30" s="132">
        <f>'[3]NAZIONI'!C43</f>
        <v>309</v>
      </c>
      <c r="C30" s="133">
        <v>383</v>
      </c>
      <c r="D30" s="134">
        <f t="shared" si="0"/>
        <v>23.948220064724918</v>
      </c>
      <c r="E30" s="132">
        <f>'[3]NAZIONI'!F43</f>
        <v>672</v>
      </c>
      <c r="F30" s="133">
        <v>931</v>
      </c>
      <c r="G30" s="134">
        <f t="shared" si="1"/>
        <v>38.541666666666664</v>
      </c>
      <c r="H30" s="135"/>
      <c r="I30" s="135"/>
      <c r="J30" s="135"/>
      <c r="K30" s="135"/>
      <c r="L30" s="135"/>
    </row>
    <row r="31" spans="1:12" ht="15">
      <c r="A31" s="131" t="s">
        <v>55</v>
      </c>
      <c r="B31" s="132">
        <f>'[3]NAZIONI'!C28</f>
        <v>592</v>
      </c>
      <c r="C31" s="133">
        <v>404</v>
      </c>
      <c r="D31" s="134">
        <f t="shared" si="0"/>
        <v>-31.756756756756758</v>
      </c>
      <c r="E31" s="132">
        <f>'[3]NAZIONI'!F28</f>
        <v>1611</v>
      </c>
      <c r="F31" s="133">
        <v>905</v>
      </c>
      <c r="G31" s="134">
        <f t="shared" si="1"/>
        <v>-43.82371198013656</v>
      </c>
      <c r="H31" s="135"/>
      <c r="I31" s="135"/>
      <c r="J31" s="135"/>
      <c r="K31" s="135"/>
      <c r="L31" s="135"/>
    </row>
    <row r="32" spans="1:12" ht="15">
      <c r="A32" s="131" t="s">
        <v>56</v>
      </c>
      <c r="B32" s="132">
        <f>'[3]NAZIONI'!C21</f>
        <v>302</v>
      </c>
      <c r="C32" s="133">
        <v>396</v>
      </c>
      <c r="D32" s="134">
        <f t="shared" si="0"/>
        <v>31.125827814569536</v>
      </c>
      <c r="E32" s="132">
        <f>'[3]NAZIONI'!F21</f>
        <v>709</v>
      </c>
      <c r="F32" s="133">
        <v>872</v>
      </c>
      <c r="G32" s="134">
        <f t="shared" si="1"/>
        <v>22.9901269393512</v>
      </c>
      <c r="H32" s="135"/>
      <c r="I32" s="135"/>
      <c r="J32" s="135"/>
      <c r="K32" s="135"/>
      <c r="L32" s="135"/>
    </row>
    <row r="33" spans="1:12" ht="15">
      <c r="A33" s="131" t="s">
        <v>57</v>
      </c>
      <c r="B33" s="132">
        <f>'[3]NAZIONI'!C44</f>
        <v>519</v>
      </c>
      <c r="C33" s="133">
        <v>401</v>
      </c>
      <c r="D33" s="134">
        <f t="shared" si="0"/>
        <v>-22.736030828516377</v>
      </c>
      <c r="E33" s="132">
        <f>'[3]NAZIONI'!F44</f>
        <v>990</v>
      </c>
      <c r="F33" s="133">
        <v>853</v>
      </c>
      <c r="G33" s="134">
        <f t="shared" si="1"/>
        <v>-13.83838383838384</v>
      </c>
      <c r="H33" s="135"/>
      <c r="I33" s="135"/>
      <c r="J33" s="135"/>
      <c r="K33" s="135"/>
      <c r="L33" s="135"/>
    </row>
    <row r="34" spans="1:12" ht="15">
      <c r="A34" s="131" t="s">
        <v>58</v>
      </c>
      <c r="B34" s="132">
        <f>'[3]NAZIONI'!C10</f>
        <v>402</v>
      </c>
      <c r="C34" s="133">
        <v>327</v>
      </c>
      <c r="D34" s="134">
        <f t="shared" si="0"/>
        <v>-18.65671641791045</v>
      </c>
      <c r="E34" s="132">
        <f>'[3]NAZIONI'!F10</f>
        <v>993</v>
      </c>
      <c r="F34" s="133">
        <v>831</v>
      </c>
      <c r="G34" s="134">
        <f t="shared" si="1"/>
        <v>-16.31419939577039</v>
      </c>
      <c r="H34" s="135"/>
      <c r="I34" s="135"/>
      <c r="J34" s="135"/>
      <c r="K34" s="135"/>
      <c r="L34" s="135"/>
    </row>
    <row r="35" spans="1:12" ht="15">
      <c r="A35" s="131" t="s">
        <v>59</v>
      </c>
      <c r="B35" s="132">
        <f>'[3]NAZIONI'!C23</f>
        <v>360</v>
      </c>
      <c r="C35" s="133">
        <v>339</v>
      </c>
      <c r="D35" s="134">
        <f t="shared" si="0"/>
        <v>-5.833333333333333</v>
      </c>
      <c r="E35" s="132">
        <f>'[3]NAZIONI'!F23</f>
        <v>788</v>
      </c>
      <c r="F35" s="133">
        <v>710</v>
      </c>
      <c r="G35" s="134">
        <f t="shared" si="1"/>
        <v>-9.898477157360405</v>
      </c>
      <c r="H35" s="135"/>
      <c r="I35" s="135"/>
      <c r="J35" s="135"/>
      <c r="K35" s="135"/>
      <c r="L35" s="135"/>
    </row>
    <row r="36" spans="1:12" ht="15">
      <c r="A36" s="131" t="s">
        <v>60</v>
      </c>
      <c r="B36" s="132">
        <f>'[3]NAZIONI'!C45</f>
        <v>121</v>
      </c>
      <c r="C36" s="133">
        <v>138</v>
      </c>
      <c r="D36" s="134">
        <f t="shared" si="0"/>
        <v>14.049586776859504</v>
      </c>
      <c r="E36" s="132">
        <f>'[3]NAZIONI'!F45</f>
        <v>288</v>
      </c>
      <c r="F36" s="133">
        <v>676</v>
      </c>
      <c r="G36" s="134">
        <f t="shared" si="1"/>
        <v>134.72222222222223</v>
      </c>
      <c r="H36" s="135"/>
      <c r="I36" s="135"/>
      <c r="J36" s="135"/>
      <c r="K36" s="135"/>
      <c r="L36" s="135"/>
    </row>
    <row r="37" spans="1:12" ht="15">
      <c r="A37" s="131" t="s">
        <v>61</v>
      </c>
      <c r="B37" s="132">
        <f>'[3]NAZIONI'!C42</f>
        <v>772</v>
      </c>
      <c r="C37" s="133">
        <v>444</v>
      </c>
      <c r="D37" s="134">
        <f t="shared" si="0"/>
        <v>-42.487046632124354</v>
      </c>
      <c r="E37" s="132">
        <f>'[3]NAZIONI'!F42</f>
        <v>963</v>
      </c>
      <c r="F37" s="133">
        <v>644</v>
      </c>
      <c r="G37" s="134">
        <f t="shared" si="1"/>
        <v>-33.12564901349948</v>
      </c>
      <c r="H37" s="135"/>
      <c r="I37" s="135"/>
      <c r="J37" s="135"/>
      <c r="K37" s="135"/>
      <c r="L37" s="135"/>
    </row>
    <row r="38" spans="1:12" ht="15">
      <c r="A38" s="131" t="s">
        <v>62</v>
      </c>
      <c r="B38" s="132">
        <f>'[3]NAZIONI'!C38</f>
        <v>340</v>
      </c>
      <c r="C38" s="133">
        <v>279</v>
      </c>
      <c r="D38" s="134">
        <f t="shared" si="0"/>
        <v>-17.941176470588236</v>
      </c>
      <c r="E38" s="132">
        <f>'[3]NAZIONI'!F38</f>
        <v>722</v>
      </c>
      <c r="F38" s="133">
        <v>629</v>
      </c>
      <c r="G38" s="134">
        <f t="shared" si="1"/>
        <v>-12.880886426592797</v>
      </c>
      <c r="H38" s="135"/>
      <c r="I38" s="135"/>
      <c r="J38" s="135"/>
      <c r="K38" s="135"/>
      <c r="L38" s="135"/>
    </row>
    <row r="39" spans="1:12" ht="15">
      <c r="A39" s="131" t="s">
        <v>63</v>
      </c>
      <c r="B39" s="132">
        <f>'[3]NAZIONI'!C15</f>
        <v>196</v>
      </c>
      <c r="C39" s="133">
        <v>243</v>
      </c>
      <c r="D39" s="134">
        <f t="shared" si="0"/>
        <v>23.979591836734695</v>
      </c>
      <c r="E39" s="132">
        <f>'[3]NAZIONI'!F15</f>
        <v>460</v>
      </c>
      <c r="F39" s="133">
        <v>604</v>
      </c>
      <c r="G39" s="134">
        <f t="shared" si="1"/>
        <v>31.304347826086957</v>
      </c>
      <c r="H39" s="135"/>
      <c r="I39" s="135"/>
      <c r="J39" s="135"/>
      <c r="K39" s="135"/>
      <c r="L39" s="135"/>
    </row>
    <row r="40" spans="1:12" ht="15">
      <c r="A40" s="131" t="s">
        <v>64</v>
      </c>
      <c r="B40" s="132">
        <f>'[3]NAZIONI'!C25</f>
        <v>411</v>
      </c>
      <c r="C40" s="133">
        <v>320</v>
      </c>
      <c r="D40" s="134">
        <f t="shared" si="0"/>
        <v>-22.14111922141119</v>
      </c>
      <c r="E40" s="132">
        <f>'[3]NAZIONI'!F25</f>
        <v>794</v>
      </c>
      <c r="F40" s="133">
        <v>576</v>
      </c>
      <c r="G40" s="134">
        <f t="shared" si="1"/>
        <v>-27.455919395465994</v>
      </c>
      <c r="H40" s="135"/>
      <c r="I40" s="135"/>
      <c r="J40" s="135"/>
      <c r="K40" s="135"/>
      <c r="L40" s="135"/>
    </row>
    <row r="41" spans="1:12" ht="15">
      <c r="A41" s="131" t="s">
        <v>65</v>
      </c>
      <c r="B41" s="132">
        <f>'[3]NAZIONI'!C46</f>
        <v>91</v>
      </c>
      <c r="C41" s="133">
        <v>55</v>
      </c>
      <c r="D41" s="134">
        <f t="shared" si="0"/>
        <v>-39.56043956043956</v>
      </c>
      <c r="E41" s="132">
        <f>'[3]NAZIONI'!F46</f>
        <v>739</v>
      </c>
      <c r="F41" s="133">
        <v>504</v>
      </c>
      <c r="G41" s="134">
        <f t="shared" si="1"/>
        <v>-31.79972936400541</v>
      </c>
      <c r="H41" s="135"/>
      <c r="I41" s="135"/>
      <c r="J41" s="135"/>
      <c r="K41" s="135"/>
      <c r="L41" s="135"/>
    </row>
    <row r="42" spans="1:12" ht="15">
      <c r="A42" s="131" t="s">
        <v>66</v>
      </c>
      <c r="B42" s="132">
        <f>'[3]NAZIONI'!C39</f>
        <v>276</v>
      </c>
      <c r="C42" s="133">
        <v>238</v>
      </c>
      <c r="D42" s="134">
        <f t="shared" si="0"/>
        <v>-13.768115942028986</v>
      </c>
      <c r="E42" s="132">
        <f>'[3]NAZIONI'!F39</f>
        <v>1009</v>
      </c>
      <c r="F42" s="133">
        <v>472</v>
      </c>
      <c r="G42" s="134">
        <f t="shared" si="1"/>
        <v>-53.221010901883055</v>
      </c>
      <c r="H42" s="135"/>
      <c r="I42" s="135"/>
      <c r="J42" s="135"/>
      <c r="K42" s="135"/>
      <c r="L42" s="135"/>
    </row>
    <row r="43" spans="1:12" ht="15">
      <c r="A43" s="131" t="s">
        <v>67</v>
      </c>
      <c r="B43" s="132">
        <f>'[3]NAZIONI'!C35</f>
        <v>152</v>
      </c>
      <c r="C43" s="133">
        <v>196</v>
      </c>
      <c r="D43" s="134">
        <f t="shared" si="0"/>
        <v>28.94736842105263</v>
      </c>
      <c r="E43" s="132">
        <f>'[3]NAZIONI'!F35</f>
        <v>308</v>
      </c>
      <c r="F43" s="133">
        <v>398</v>
      </c>
      <c r="G43" s="134">
        <f t="shared" si="1"/>
        <v>29.22077922077922</v>
      </c>
      <c r="H43" s="135"/>
      <c r="I43" s="135"/>
      <c r="J43" s="135"/>
      <c r="K43" s="135"/>
      <c r="L43" s="135"/>
    </row>
    <row r="44" spans="1:12" ht="15">
      <c r="A44" s="131" t="s">
        <v>68</v>
      </c>
      <c r="B44" s="132">
        <f>'[3]NAZIONI'!C51</f>
        <v>156</v>
      </c>
      <c r="C44" s="133">
        <v>163</v>
      </c>
      <c r="D44" s="134">
        <f t="shared" si="0"/>
        <v>4.487179487179487</v>
      </c>
      <c r="E44" s="132">
        <f>'[3]NAZIONI'!F51</f>
        <v>294</v>
      </c>
      <c r="F44" s="133">
        <v>346</v>
      </c>
      <c r="G44" s="134">
        <f t="shared" si="1"/>
        <v>17.687074829931973</v>
      </c>
      <c r="H44" s="135"/>
      <c r="I44" s="135"/>
      <c r="J44" s="135"/>
      <c r="K44" s="135"/>
      <c r="L44" s="135"/>
    </row>
    <row r="45" spans="1:12" ht="15">
      <c r="A45" s="131" t="s">
        <v>69</v>
      </c>
      <c r="B45" s="132">
        <f>'[3]NAZIONI'!C49</f>
        <v>175</v>
      </c>
      <c r="C45" s="133">
        <v>121</v>
      </c>
      <c r="D45" s="134">
        <f t="shared" si="0"/>
        <v>-30.857142857142858</v>
      </c>
      <c r="E45" s="132">
        <f>'[3]NAZIONI'!F49</f>
        <v>383</v>
      </c>
      <c r="F45" s="133">
        <v>344</v>
      </c>
      <c r="G45" s="134">
        <f t="shared" si="1"/>
        <v>-10.182767624020888</v>
      </c>
      <c r="H45" s="135"/>
      <c r="I45" s="135"/>
      <c r="J45" s="135"/>
      <c r="K45" s="135"/>
      <c r="L45" s="135"/>
    </row>
    <row r="46" spans="1:12" ht="15">
      <c r="A46" s="131" t="s">
        <v>70</v>
      </c>
      <c r="B46" s="132">
        <f>'[3]NAZIONI'!C30</f>
        <v>148</v>
      </c>
      <c r="C46" s="133">
        <v>137</v>
      </c>
      <c r="D46" s="134">
        <f t="shared" si="0"/>
        <v>-7.4324324324324325</v>
      </c>
      <c r="E46" s="132">
        <f>'[3]NAZIONI'!F30</f>
        <v>307</v>
      </c>
      <c r="F46" s="133">
        <v>330</v>
      </c>
      <c r="G46" s="134">
        <f t="shared" si="1"/>
        <v>7.49185667752443</v>
      </c>
      <c r="H46" s="135"/>
      <c r="I46" s="135"/>
      <c r="J46" s="135"/>
      <c r="K46" s="135"/>
      <c r="L46" s="135"/>
    </row>
    <row r="47" spans="1:12" ht="15">
      <c r="A47" s="131" t="s">
        <v>71</v>
      </c>
      <c r="B47" s="132">
        <f>'[3]NAZIONI'!C52</f>
        <v>90</v>
      </c>
      <c r="C47" s="133">
        <v>114</v>
      </c>
      <c r="D47" s="134">
        <f t="shared" si="0"/>
        <v>26.666666666666668</v>
      </c>
      <c r="E47" s="132">
        <f>'[3]NAZIONI'!F52</f>
        <v>365</v>
      </c>
      <c r="F47" s="133">
        <v>225</v>
      </c>
      <c r="G47" s="134">
        <f t="shared" si="1"/>
        <v>-38.35616438356164</v>
      </c>
      <c r="H47" s="135"/>
      <c r="I47" s="135"/>
      <c r="J47" s="135"/>
      <c r="K47" s="135"/>
      <c r="L47" s="135"/>
    </row>
    <row r="48" spans="1:12" ht="15">
      <c r="A48" s="131" t="s">
        <v>72</v>
      </c>
      <c r="B48" s="132">
        <f>'[3]NAZIONI'!C24</f>
        <v>68</v>
      </c>
      <c r="C48" s="133">
        <v>89</v>
      </c>
      <c r="D48" s="134">
        <f t="shared" si="0"/>
        <v>30.88235294117647</v>
      </c>
      <c r="E48" s="132">
        <f>'[3]NAZIONI'!F24</f>
        <v>113</v>
      </c>
      <c r="F48" s="133">
        <v>183</v>
      </c>
      <c r="G48" s="134">
        <f t="shared" si="1"/>
        <v>61.94690265486726</v>
      </c>
      <c r="H48" s="135"/>
      <c r="I48" s="135"/>
      <c r="J48" s="135"/>
      <c r="K48" s="135"/>
      <c r="L48" s="135"/>
    </row>
    <row r="49" spans="1:12" ht="15">
      <c r="A49" s="131" t="s">
        <v>73</v>
      </c>
      <c r="B49" s="132">
        <f>'[3]NAZIONI'!C48</f>
        <v>148</v>
      </c>
      <c r="C49" s="133">
        <v>81</v>
      </c>
      <c r="D49" s="134">
        <f t="shared" si="0"/>
        <v>-45.270270270270274</v>
      </c>
      <c r="E49" s="132">
        <f>'[3]NAZIONI'!F48</f>
        <v>514</v>
      </c>
      <c r="F49" s="133">
        <v>183</v>
      </c>
      <c r="G49" s="134">
        <f t="shared" si="1"/>
        <v>-64.39688715953308</v>
      </c>
      <c r="H49" s="135"/>
      <c r="I49" s="135"/>
      <c r="J49" s="135"/>
      <c r="K49" s="135"/>
      <c r="L49" s="135"/>
    </row>
    <row r="50" spans="1:12" ht="15">
      <c r="A50" s="131" t="s">
        <v>74</v>
      </c>
      <c r="B50" s="132">
        <f>'[3]NAZIONI'!C36</f>
        <v>77</v>
      </c>
      <c r="C50" s="133">
        <v>51</v>
      </c>
      <c r="D50" s="134">
        <f t="shared" si="0"/>
        <v>-33.76623376623377</v>
      </c>
      <c r="E50" s="132">
        <f>'[3]NAZIONI'!F36</f>
        <v>220</v>
      </c>
      <c r="F50" s="133">
        <v>159</v>
      </c>
      <c r="G50" s="134">
        <f t="shared" si="1"/>
        <v>-27.727272727272727</v>
      </c>
      <c r="H50" s="135"/>
      <c r="I50" s="135"/>
      <c r="J50" s="135"/>
      <c r="K50" s="135"/>
      <c r="L50" s="135"/>
    </row>
    <row r="51" spans="1:12" ht="15">
      <c r="A51" s="131" t="s">
        <v>75</v>
      </c>
      <c r="B51" s="132">
        <f>'[3]NAZIONI'!C17</f>
        <v>49</v>
      </c>
      <c r="C51" s="133">
        <v>43</v>
      </c>
      <c r="D51" s="134">
        <f t="shared" si="0"/>
        <v>-12.244897959183673</v>
      </c>
      <c r="E51" s="132">
        <f>'[3]NAZIONI'!F17</f>
        <v>96</v>
      </c>
      <c r="F51" s="133">
        <v>71</v>
      </c>
      <c r="G51" s="134">
        <f t="shared" si="1"/>
        <v>-26.041666666666668</v>
      </c>
      <c r="H51" s="135"/>
      <c r="I51" s="135"/>
      <c r="J51" s="135"/>
      <c r="K51" s="135"/>
      <c r="L51" s="135"/>
    </row>
    <row r="52" spans="1:12" ht="15">
      <c r="A52" s="131" t="s">
        <v>76</v>
      </c>
      <c r="B52" s="132">
        <f>'[3]NAZIONI'!C16</f>
        <v>24</v>
      </c>
      <c r="C52" s="133">
        <v>19</v>
      </c>
      <c r="D52" s="134">
        <f t="shared" si="0"/>
        <v>-20.833333333333332</v>
      </c>
      <c r="E52" s="132">
        <f>'[3]NAZIONI'!F16</f>
        <v>71</v>
      </c>
      <c r="F52" s="133">
        <v>41</v>
      </c>
      <c r="G52" s="134">
        <f t="shared" si="1"/>
        <v>-42.25352112676056</v>
      </c>
      <c r="H52" s="135"/>
      <c r="I52" s="135"/>
      <c r="J52" s="135"/>
      <c r="K52" s="135"/>
      <c r="L52" s="135"/>
    </row>
    <row r="53" spans="1:12" ht="15">
      <c r="A53" s="136" t="s">
        <v>3</v>
      </c>
      <c r="B53" s="137">
        <f>SUM(B7:B52)</f>
        <v>48211</v>
      </c>
      <c r="C53" s="60">
        <f>SUM(C7:C52)</f>
        <v>48739</v>
      </c>
      <c r="D53" s="138">
        <f t="shared" si="0"/>
        <v>1.0951857459915786</v>
      </c>
      <c r="E53" s="137">
        <f>SUM(E7:E52)</f>
        <v>110222</v>
      </c>
      <c r="F53" s="60">
        <f>SUM(F7:F52)</f>
        <v>113077</v>
      </c>
      <c r="G53" s="138">
        <f t="shared" si="1"/>
        <v>2.590226996425396</v>
      </c>
      <c r="H53" s="135"/>
      <c r="I53" s="135"/>
      <c r="J53" s="135"/>
      <c r="K53" s="135"/>
      <c r="L53" s="135"/>
    </row>
    <row r="54" spans="1:12" ht="12.75">
      <c r="A54" s="139"/>
      <c r="B54" s="135"/>
      <c r="E54" s="135"/>
      <c r="H54" s="135"/>
      <c r="I54" s="135"/>
      <c r="J54" s="135"/>
      <c r="K54" s="135"/>
      <c r="L54" s="135"/>
    </row>
    <row r="55" spans="1:12" ht="12.75">
      <c r="A55" s="139"/>
      <c r="B55" s="135"/>
      <c r="E55" s="135"/>
      <c r="H55" s="135"/>
      <c r="I55" s="135"/>
      <c r="J55" s="135"/>
      <c r="K55" s="135"/>
      <c r="L55" s="135"/>
    </row>
    <row r="56" spans="1:12" ht="12.75">
      <c r="A56" s="139"/>
      <c r="B56" s="135"/>
      <c r="E56" s="135"/>
      <c r="H56" s="135"/>
      <c r="I56" s="135"/>
      <c r="J56" s="135"/>
      <c r="K56" s="135"/>
      <c r="L56" s="135"/>
    </row>
    <row r="57" spans="1:12" ht="12.75">
      <c r="A57" s="139"/>
      <c r="B57" s="135"/>
      <c r="E57" s="135"/>
      <c r="H57" s="135"/>
      <c r="I57" s="135"/>
      <c r="J57" s="135"/>
      <c r="K57" s="135"/>
      <c r="L57" s="135"/>
    </row>
    <row r="58" spans="2:12" ht="12.75">
      <c r="B58" s="135"/>
      <c r="E58" s="135"/>
      <c r="H58" s="135"/>
      <c r="I58" s="135"/>
      <c r="J58" s="135"/>
      <c r="K58" s="135"/>
      <c r="L58" s="135"/>
    </row>
    <row r="59" spans="2:12" ht="12.75">
      <c r="B59" s="135"/>
      <c r="E59" s="135"/>
      <c r="H59" s="135"/>
      <c r="I59" s="135"/>
      <c r="J59" s="135"/>
      <c r="K59" s="135"/>
      <c r="L59" s="135"/>
    </row>
    <row r="60" spans="2:12" ht="12.75">
      <c r="B60" s="135"/>
      <c r="E60" s="135"/>
      <c r="H60" s="135"/>
      <c r="I60" s="135"/>
      <c r="J60" s="135"/>
      <c r="K60" s="135"/>
      <c r="L60" s="135"/>
    </row>
    <row r="61" spans="2:12" ht="12.75">
      <c r="B61" s="135"/>
      <c r="E61" s="135"/>
      <c r="H61" s="135"/>
      <c r="I61" s="135"/>
      <c r="J61" s="135"/>
      <c r="K61" s="135"/>
      <c r="L61" s="135"/>
    </row>
    <row r="62" spans="2:12" ht="12.75">
      <c r="B62" s="135"/>
      <c r="E62" s="135"/>
      <c r="H62" s="135"/>
      <c r="I62" s="135"/>
      <c r="J62" s="135"/>
      <c r="K62" s="135"/>
      <c r="L62" s="135"/>
    </row>
    <row r="63" spans="2:12" ht="12.75">
      <c r="B63" s="135"/>
      <c r="E63" s="135"/>
      <c r="H63" s="135"/>
      <c r="I63" s="135"/>
      <c r="J63" s="135"/>
      <c r="K63" s="135"/>
      <c r="L63" s="135"/>
    </row>
    <row r="64" spans="2:12" ht="12.75">
      <c r="B64" s="135"/>
      <c r="E64" s="135"/>
      <c r="H64" s="135"/>
      <c r="I64" s="135"/>
      <c r="J64" s="135"/>
      <c r="K64" s="135"/>
      <c r="L64" s="135"/>
    </row>
    <row r="65" spans="2:12" ht="12.75">
      <c r="B65" s="135"/>
      <c r="E65" s="135"/>
      <c r="H65" s="135"/>
      <c r="I65" s="135"/>
      <c r="J65" s="135"/>
      <c r="K65" s="135"/>
      <c r="L65" s="135"/>
    </row>
    <row r="66" spans="2:12" ht="12.75">
      <c r="B66" s="135"/>
      <c r="E66" s="135"/>
      <c r="H66" s="135"/>
      <c r="I66" s="135"/>
      <c r="J66" s="135"/>
      <c r="K66" s="135"/>
      <c r="L66" s="135"/>
    </row>
    <row r="67" spans="2:12" ht="12.75">
      <c r="B67" s="135"/>
      <c r="E67" s="135"/>
      <c r="H67" s="135"/>
      <c r="I67" s="135"/>
      <c r="J67" s="135"/>
      <c r="K67" s="135"/>
      <c r="L67" s="135"/>
    </row>
    <row r="68" spans="2:12" ht="12.75">
      <c r="B68" s="135"/>
      <c r="E68" s="135"/>
      <c r="H68" s="135"/>
      <c r="I68" s="135"/>
      <c r="J68" s="135"/>
      <c r="K68" s="135"/>
      <c r="L68" s="135"/>
    </row>
    <row r="69" spans="2:12" ht="12.75">
      <c r="B69" s="135"/>
      <c r="E69" s="135"/>
      <c r="H69" s="135"/>
      <c r="I69" s="135"/>
      <c r="J69" s="135"/>
      <c r="K69" s="135"/>
      <c r="L69" s="135"/>
    </row>
    <row r="70" spans="2:12" ht="12.75">
      <c r="B70" s="135"/>
      <c r="E70" s="135"/>
      <c r="H70" s="135"/>
      <c r="I70" s="135"/>
      <c r="J70" s="135"/>
      <c r="K70" s="135"/>
      <c r="L70" s="135"/>
    </row>
    <row r="71" spans="2:12" ht="12.75">
      <c r="B71" s="135"/>
      <c r="E71" s="135"/>
      <c r="H71" s="135"/>
      <c r="I71" s="135"/>
      <c r="J71" s="135"/>
      <c r="K71" s="135"/>
      <c r="L71" s="135"/>
    </row>
    <row r="72" spans="2:12" ht="12.75">
      <c r="B72" s="135"/>
      <c r="E72" s="135"/>
      <c r="H72" s="135"/>
      <c r="I72" s="135"/>
      <c r="J72" s="135"/>
      <c r="K72" s="135"/>
      <c r="L72" s="135"/>
    </row>
    <row r="73" spans="2:12" ht="12.75">
      <c r="B73" s="135"/>
      <c r="E73" s="135"/>
      <c r="H73" s="135"/>
      <c r="I73" s="135"/>
      <c r="J73" s="135"/>
      <c r="K73" s="135"/>
      <c r="L73" s="135"/>
    </row>
    <row r="74" spans="2:12" ht="12.75">
      <c r="B74" s="135"/>
      <c r="E74" s="135"/>
      <c r="H74" s="135"/>
      <c r="I74" s="135"/>
      <c r="J74" s="135"/>
      <c r="K74" s="135"/>
      <c r="L74" s="135"/>
    </row>
    <row r="75" spans="2:12" ht="12.75">
      <c r="B75" s="135"/>
      <c r="E75" s="135"/>
      <c r="H75" s="135"/>
      <c r="I75" s="135"/>
      <c r="J75" s="135"/>
      <c r="K75" s="135"/>
      <c r="L75" s="135"/>
    </row>
    <row r="76" spans="2:12" ht="12.75">
      <c r="B76" s="135"/>
      <c r="E76" s="135"/>
      <c r="H76" s="135"/>
      <c r="I76" s="135"/>
      <c r="J76" s="135"/>
      <c r="K76" s="135"/>
      <c r="L76" s="135"/>
    </row>
    <row r="77" spans="2:12" ht="12.75">
      <c r="B77" s="135"/>
      <c r="E77" s="135"/>
      <c r="H77" s="135"/>
      <c r="I77" s="135"/>
      <c r="J77" s="135"/>
      <c r="K77" s="135"/>
      <c r="L77" s="135"/>
    </row>
    <row r="78" spans="2:12" ht="12.75">
      <c r="B78" s="135"/>
      <c r="E78" s="135"/>
      <c r="H78" s="135"/>
      <c r="I78" s="135"/>
      <c r="J78" s="135"/>
      <c r="K78" s="135"/>
      <c r="L78" s="135"/>
    </row>
    <row r="79" spans="2:12" ht="12.75">
      <c r="B79" s="135"/>
      <c r="E79" s="135"/>
      <c r="H79" s="135"/>
      <c r="I79" s="135"/>
      <c r="J79" s="135"/>
      <c r="K79" s="135"/>
      <c r="L79" s="135"/>
    </row>
    <row r="80" spans="2:12" ht="12.75">
      <c r="B80" s="135"/>
      <c r="E80" s="135"/>
      <c r="H80" s="135"/>
      <c r="I80" s="135"/>
      <c r="J80" s="135"/>
      <c r="K80" s="135"/>
      <c r="L80" s="135"/>
    </row>
    <row r="81" spans="2:12" ht="12.75">
      <c r="B81" s="135"/>
      <c r="E81" s="135"/>
      <c r="H81" s="135"/>
      <c r="I81" s="135"/>
      <c r="J81" s="135"/>
      <c r="K81" s="135"/>
      <c r="L81" s="135"/>
    </row>
    <row r="82" spans="2:12" ht="12.75">
      <c r="B82" s="135"/>
      <c r="E82" s="135"/>
      <c r="H82" s="135"/>
      <c r="I82" s="135"/>
      <c r="J82" s="135"/>
      <c r="K82" s="135"/>
      <c r="L82" s="135"/>
    </row>
    <row r="83" spans="2:12" ht="12.75">
      <c r="B83" s="135"/>
      <c r="E83" s="135"/>
      <c r="H83" s="135"/>
      <c r="I83" s="135"/>
      <c r="J83" s="135"/>
      <c r="K83" s="135"/>
      <c r="L83" s="135"/>
    </row>
    <row r="84" spans="2:12" ht="12.75">
      <c r="B84" s="135"/>
      <c r="E84" s="135"/>
      <c r="H84" s="135"/>
      <c r="I84" s="135"/>
      <c r="J84" s="135"/>
      <c r="K84" s="135"/>
      <c r="L84" s="135"/>
    </row>
    <row r="85" spans="2:12" ht="12.75">
      <c r="B85" s="135"/>
      <c r="E85" s="135"/>
      <c r="H85" s="135"/>
      <c r="I85" s="135"/>
      <c r="J85" s="135"/>
      <c r="K85" s="135"/>
      <c r="L85" s="135"/>
    </row>
    <row r="86" spans="2:12" ht="12.75">
      <c r="B86" s="135"/>
      <c r="E86" s="135"/>
      <c r="H86" s="135"/>
      <c r="I86" s="135"/>
      <c r="J86" s="135"/>
      <c r="K86" s="135"/>
      <c r="L86" s="135"/>
    </row>
    <row r="87" spans="2:12" ht="12.75">
      <c r="B87" s="135"/>
      <c r="E87" s="135"/>
      <c r="H87" s="135"/>
      <c r="I87" s="135"/>
      <c r="J87" s="135"/>
      <c r="K87" s="135"/>
      <c r="L87" s="135"/>
    </row>
    <row r="88" spans="2:12" ht="12.75">
      <c r="B88" s="135"/>
      <c r="E88" s="135"/>
      <c r="H88" s="135"/>
      <c r="I88" s="135"/>
      <c r="J88" s="135"/>
      <c r="K88" s="135"/>
      <c r="L88" s="135"/>
    </row>
    <row r="89" spans="2:12" ht="12.75">
      <c r="B89" s="135"/>
      <c r="E89" s="135"/>
      <c r="H89" s="135"/>
      <c r="I89" s="135"/>
      <c r="J89" s="135"/>
      <c r="K89" s="135"/>
      <c r="L89" s="135"/>
    </row>
    <row r="90" spans="2:12" ht="12.75">
      <c r="B90" s="135"/>
      <c r="E90" s="135"/>
      <c r="H90" s="135"/>
      <c r="I90" s="135"/>
      <c r="J90" s="135"/>
      <c r="K90" s="135"/>
      <c r="L90" s="135"/>
    </row>
    <row r="91" spans="2:12" ht="12.75">
      <c r="B91" s="135"/>
      <c r="E91" s="135"/>
      <c r="H91" s="135"/>
      <c r="I91" s="135"/>
      <c r="J91" s="135"/>
      <c r="K91" s="135"/>
      <c r="L91" s="135"/>
    </row>
    <row r="92" spans="2:12" ht="12.75">
      <c r="B92" s="135"/>
      <c r="E92" s="135"/>
      <c r="H92" s="135"/>
      <c r="I92" s="135"/>
      <c r="J92" s="135"/>
      <c r="K92" s="135"/>
      <c r="L92" s="135"/>
    </row>
    <row r="93" spans="2:12" ht="12.75">
      <c r="B93" s="135"/>
      <c r="E93" s="135"/>
      <c r="H93" s="135"/>
      <c r="I93" s="135"/>
      <c r="J93" s="135"/>
      <c r="K93" s="135"/>
      <c r="L93" s="135"/>
    </row>
    <row r="94" spans="2:12" ht="12.75">
      <c r="B94" s="135"/>
      <c r="E94" s="135"/>
      <c r="H94" s="135"/>
      <c r="I94" s="135"/>
      <c r="J94" s="135"/>
      <c r="K94" s="135"/>
      <c r="L94" s="135"/>
    </row>
    <row r="95" spans="2:12" ht="12.75">
      <c r="B95" s="135"/>
      <c r="E95" s="135"/>
      <c r="H95" s="135"/>
      <c r="I95" s="135"/>
      <c r="J95" s="135"/>
      <c r="K95" s="135"/>
      <c r="L95" s="135"/>
    </row>
    <row r="96" spans="2:12" ht="12.75">
      <c r="B96" s="135"/>
      <c r="E96" s="135"/>
      <c r="H96" s="135"/>
      <c r="I96" s="135"/>
      <c r="J96" s="135"/>
      <c r="K96" s="135"/>
      <c r="L96" s="135"/>
    </row>
    <row r="97" spans="2:12" ht="12.75">
      <c r="B97" s="135"/>
      <c r="E97" s="135"/>
      <c r="H97" s="135"/>
      <c r="I97" s="135"/>
      <c r="J97" s="135"/>
      <c r="K97" s="135"/>
      <c r="L97" s="135"/>
    </row>
  </sheetData>
  <printOptions horizontalCentered="1" verticalCentered="1"/>
  <pageMargins left="0.7874015748031497" right="0.7874015748031497" top="0.3937007874015748" bottom="0.3937007874015748" header="0.36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1:L77"/>
  <sheetViews>
    <sheetView workbookViewId="0" topLeftCell="A1">
      <selection activeCell="A21" sqref="A21"/>
    </sheetView>
  </sheetViews>
  <sheetFormatPr defaultColWidth="9.140625" defaultRowHeight="12.75"/>
  <cols>
    <col min="1" max="1" width="27.140625" style="0" customWidth="1"/>
    <col min="2" max="2" width="11.8515625" style="0" customWidth="1"/>
    <col min="3" max="3" width="13.00390625" style="140" customWidth="1"/>
    <col min="4" max="4" width="8.140625" style="141" bestFit="1" customWidth="1"/>
    <col min="5" max="5" width="13.7109375" style="0" customWidth="1"/>
    <col min="6" max="6" width="14.421875" style="140" customWidth="1"/>
    <col min="7" max="7" width="9.00390625" style="141" customWidth="1"/>
  </cols>
  <sheetData>
    <row r="11" spans="1:7" ht="30" customHeight="1">
      <c r="A11" s="142" t="s">
        <v>77</v>
      </c>
      <c r="B11" s="143" t="s">
        <v>27</v>
      </c>
      <c r="C11" s="144" t="s">
        <v>28</v>
      </c>
      <c r="D11" s="145" t="s">
        <v>6</v>
      </c>
      <c r="E11" s="143" t="s">
        <v>29</v>
      </c>
      <c r="F11" s="144" t="s">
        <v>30</v>
      </c>
      <c r="G11" s="146" t="s">
        <v>6</v>
      </c>
    </row>
    <row r="12" spans="1:12" ht="15">
      <c r="A12" s="131" t="s">
        <v>78</v>
      </c>
      <c r="B12" s="147">
        <f>'[4]REGIONE'!C14</f>
        <v>21596</v>
      </c>
      <c r="C12" s="148">
        <v>24118</v>
      </c>
      <c r="D12" s="149">
        <f aca="true" t="shared" si="0" ref="D12:D33">100*(C12-B12)/B12</f>
        <v>11.678088534913872</v>
      </c>
      <c r="E12" s="147">
        <f>'[4]REGIONE'!F14</f>
        <v>38355</v>
      </c>
      <c r="F12" s="148">
        <v>44182</v>
      </c>
      <c r="G12" s="149">
        <f aca="true" t="shared" si="1" ref="G12:G33">100*(F12-E12)/E12</f>
        <v>15.192282622865337</v>
      </c>
      <c r="H12" s="135"/>
      <c r="I12" s="135"/>
      <c r="J12" s="135"/>
      <c r="K12" s="135"/>
      <c r="L12" s="135"/>
    </row>
    <row r="13" spans="1:12" ht="15">
      <c r="A13" s="131" t="s">
        <v>79</v>
      </c>
      <c r="B13" s="147">
        <f>'[4]REGIONE'!C24</f>
        <v>14092</v>
      </c>
      <c r="C13" s="148">
        <v>15791</v>
      </c>
      <c r="D13" s="149">
        <f t="shared" si="0"/>
        <v>12.05648594947488</v>
      </c>
      <c r="E13" s="147">
        <f>'[4]REGIONE'!F24</f>
        <v>27065</v>
      </c>
      <c r="F13" s="148">
        <v>33013</v>
      </c>
      <c r="G13" s="149">
        <f t="shared" si="1"/>
        <v>21.976722704600036</v>
      </c>
      <c r="H13" s="135"/>
      <c r="I13" s="135"/>
      <c r="J13" s="135"/>
      <c r="K13" s="135"/>
      <c r="L13" s="135"/>
    </row>
    <row r="14" spans="1:12" ht="15">
      <c r="A14" s="131" t="s">
        <v>80</v>
      </c>
      <c r="B14" s="147">
        <f>'[4]REGIONE'!C20</f>
        <v>10200</v>
      </c>
      <c r="C14" s="148">
        <v>9884</v>
      </c>
      <c r="D14" s="149">
        <f t="shared" si="0"/>
        <v>-3.0980392156862746</v>
      </c>
      <c r="E14" s="147">
        <f>'[4]REGIONE'!F20</f>
        <v>22884</v>
      </c>
      <c r="F14" s="148">
        <v>20515</v>
      </c>
      <c r="G14" s="149">
        <f t="shared" si="1"/>
        <v>-10.35221115189652</v>
      </c>
      <c r="H14" s="135"/>
      <c r="I14" s="135"/>
      <c r="J14" s="135"/>
      <c r="K14" s="135"/>
      <c r="L14" s="135"/>
    </row>
    <row r="15" spans="1:12" ht="15">
      <c r="A15" s="131" t="s">
        <v>81</v>
      </c>
      <c r="B15" s="147">
        <f>'[4]REGIONE'!C12</f>
        <v>8227</v>
      </c>
      <c r="C15" s="148">
        <v>10108</v>
      </c>
      <c r="D15" s="149">
        <f t="shared" si="0"/>
        <v>22.863741339491916</v>
      </c>
      <c r="E15" s="147">
        <f>'[4]REGIONE'!F12</f>
        <v>14409</v>
      </c>
      <c r="F15" s="148">
        <v>18130</v>
      </c>
      <c r="G15" s="149">
        <f t="shared" si="1"/>
        <v>25.824137691720452</v>
      </c>
      <c r="H15" s="135"/>
      <c r="I15" s="135"/>
      <c r="J15" s="135"/>
      <c r="K15" s="135"/>
      <c r="L15" s="135"/>
    </row>
    <row r="16" spans="1:12" ht="15">
      <c r="A16" s="131" t="s">
        <v>82</v>
      </c>
      <c r="B16" s="147">
        <f>'[4]REGIONE'!C27</f>
        <v>6483</v>
      </c>
      <c r="C16" s="148">
        <v>6826</v>
      </c>
      <c r="D16" s="149">
        <f t="shared" si="0"/>
        <v>5.2907604504087615</v>
      </c>
      <c r="E16" s="147">
        <f>'[4]REGIONE'!F27</f>
        <v>15109</v>
      </c>
      <c r="F16" s="148">
        <v>16484</v>
      </c>
      <c r="G16" s="149">
        <f t="shared" si="1"/>
        <v>9.10053610430869</v>
      </c>
      <c r="H16" s="135"/>
      <c r="I16" s="135"/>
      <c r="J16" s="135"/>
      <c r="K16" s="135"/>
      <c r="L16" s="135"/>
    </row>
    <row r="17" spans="1:12" ht="15">
      <c r="A17" s="131" t="s">
        <v>83</v>
      </c>
      <c r="B17" s="147">
        <f>'[4]REGIONE'!C28</f>
        <v>5584</v>
      </c>
      <c r="C17" s="148">
        <v>6119</v>
      </c>
      <c r="D17" s="149">
        <f t="shared" si="0"/>
        <v>9.580945558739256</v>
      </c>
      <c r="E17" s="147">
        <f>'[4]REGIONE'!F28</f>
        <v>14034</v>
      </c>
      <c r="F17" s="148">
        <v>14733</v>
      </c>
      <c r="G17" s="149">
        <f t="shared" si="1"/>
        <v>4.980761008978196</v>
      </c>
      <c r="H17" s="135"/>
      <c r="I17" s="135"/>
      <c r="J17" s="135"/>
      <c r="K17" s="135"/>
      <c r="L17" s="135"/>
    </row>
    <row r="18" spans="1:12" ht="15">
      <c r="A18" s="131" t="s">
        <v>84</v>
      </c>
      <c r="B18" s="147">
        <f>'[4]REGIONE'!C17</f>
        <v>7102</v>
      </c>
      <c r="C18" s="148">
        <v>7509</v>
      </c>
      <c r="D18" s="149">
        <f t="shared" si="0"/>
        <v>5.730780061954379</v>
      </c>
      <c r="E18" s="147">
        <f>'[4]REGIONE'!F17</f>
        <v>13636</v>
      </c>
      <c r="F18" s="148">
        <v>13942</v>
      </c>
      <c r="G18" s="149">
        <f t="shared" si="1"/>
        <v>2.2440598415957758</v>
      </c>
      <c r="H18" s="135"/>
      <c r="I18" s="135"/>
      <c r="J18" s="135"/>
      <c r="K18" s="135"/>
      <c r="L18" s="135"/>
    </row>
    <row r="19" spans="1:12" ht="15">
      <c r="A19" s="131" t="s">
        <v>85</v>
      </c>
      <c r="B19" s="147">
        <f>'[4]REGIONE'!C21</f>
        <v>7016</v>
      </c>
      <c r="C19" s="148">
        <v>7489</v>
      </c>
      <c r="D19" s="149">
        <f t="shared" si="0"/>
        <v>6.741733181299886</v>
      </c>
      <c r="E19" s="147">
        <f>'[4]REGIONE'!F21</f>
        <v>12794</v>
      </c>
      <c r="F19" s="148">
        <v>13211</v>
      </c>
      <c r="G19" s="149">
        <f t="shared" si="1"/>
        <v>3.2593403157730187</v>
      </c>
      <c r="H19" s="135"/>
      <c r="I19" s="135"/>
      <c r="J19" s="135"/>
      <c r="K19" s="135"/>
      <c r="L19" s="135"/>
    </row>
    <row r="20" spans="1:12" ht="15">
      <c r="A20" s="131" t="s">
        <v>86</v>
      </c>
      <c r="B20" s="147">
        <f>'[4]REGIONE'!C31</f>
        <v>3990</v>
      </c>
      <c r="C20" s="148">
        <v>3863</v>
      </c>
      <c r="D20" s="149">
        <f t="shared" si="0"/>
        <v>-3.182957393483709</v>
      </c>
      <c r="E20" s="147">
        <f>'[4]REGIONE'!F31</f>
        <v>11239</v>
      </c>
      <c r="F20" s="148">
        <v>10830</v>
      </c>
      <c r="G20" s="149">
        <f t="shared" si="1"/>
        <v>-3.6391138001601564</v>
      </c>
      <c r="H20" s="135"/>
      <c r="I20" s="135"/>
      <c r="J20" s="135"/>
      <c r="K20" s="135"/>
      <c r="L20" s="135"/>
    </row>
    <row r="21" spans="1:12" ht="15">
      <c r="A21" s="131" t="s">
        <v>87</v>
      </c>
      <c r="B21" s="147">
        <f>'[4]REGIONE'!C19</f>
        <v>3535</v>
      </c>
      <c r="C21" s="148">
        <v>4762</v>
      </c>
      <c r="D21" s="149">
        <f t="shared" si="0"/>
        <v>34.71004243281471</v>
      </c>
      <c r="E21" s="147">
        <f>'[4]REGIONE'!F19</f>
        <v>6801</v>
      </c>
      <c r="F21" s="148">
        <v>8443</v>
      </c>
      <c r="G21" s="149">
        <f t="shared" si="1"/>
        <v>24.143508307601824</v>
      </c>
      <c r="H21" s="135"/>
      <c r="I21" s="135"/>
      <c r="J21" s="135"/>
      <c r="K21" s="135"/>
      <c r="L21" s="135"/>
    </row>
    <row r="22" spans="1:12" ht="15">
      <c r="A22" s="131" t="s">
        <v>88</v>
      </c>
      <c r="B22" s="147">
        <f>'[4]REGIONE'!C23</f>
        <v>3074</v>
      </c>
      <c r="C22" s="148">
        <v>3069</v>
      </c>
      <c r="D22" s="149">
        <f t="shared" si="0"/>
        <v>-0.16265452179570591</v>
      </c>
      <c r="E22" s="147">
        <f>'[4]REGIONE'!F23</f>
        <v>5069</v>
      </c>
      <c r="F22" s="148">
        <v>5556</v>
      </c>
      <c r="G22" s="149">
        <f t="shared" si="1"/>
        <v>9.607417636614716</v>
      </c>
      <c r="H22" s="135"/>
      <c r="I22" s="135"/>
      <c r="J22" s="135"/>
      <c r="K22" s="135"/>
      <c r="L22" s="135"/>
    </row>
    <row r="23" spans="1:12" ht="15">
      <c r="A23" s="131" t="s">
        <v>89</v>
      </c>
      <c r="B23" s="147">
        <f>'[4]REGIONE'!C18</f>
        <v>2939</v>
      </c>
      <c r="C23" s="148">
        <v>3206</v>
      </c>
      <c r="D23" s="149">
        <f t="shared" si="0"/>
        <v>9.084722694794147</v>
      </c>
      <c r="E23" s="147">
        <f>'[4]REGIONE'!F18</f>
        <v>4825</v>
      </c>
      <c r="F23" s="148">
        <v>5441</v>
      </c>
      <c r="G23" s="149">
        <f t="shared" si="1"/>
        <v>12.766839378238341</v>
      </c>
      <c r="H23" s="135"/>
      <c r="I23" s="135"/>
      <c r="J23" s="135"/>
      <c r="K23" s="135"/>
      <c r="L23" s="135"/>
    </row>
    <row r="24" spans="1:12" ht="15">
      <c r="A24" s="131" t="s">
        <v>90</v>
      </c>
      <c r="B24" s="147">
        <f>'[4]REGIONE'!C25</f>
        <v>1951</v>
      </c>
      <c r="C24" s="148">
        <v>2013</v>
      </c>
      <c r="D24" s="149">
        <f t="shared" si="0"/>
        <v>3.177857508969759</v>
      </c>
      <c r="E24" s="147">
        <f>'[4]REGIONE'!F25</f>
        <v>3633</v>
      </c>
      <c r="F24" s="148">
        <v>4681</v>
      </c>
      <c r="G24" s="149">
        <f t="shared" si="1"/>
        <v>28.8466831819433</v>
      </c>
      <c r="H24" s="135"/>
      <c r="I24" s="135"/>
      <c r="J24" s="135"/>
      <c r="K24" s="135"/>
      <c r="L24" s="135"/>
    </row>
    <row r="25" spans="1:12" ht="15">
      <c r="A25" s="131" t="s">
        <v>91</v>
      </c>
      <c r="B25" s="147">
        <f>'[4]REGIONE'!C22</f>
        <v>1581</v>
      </c>
      <c r="C25" s="148">
        <v>2001</v>
      </c>
      <c r="D25" s="149">
        <f t="shared" si="0"/>
        <v>26.565464895635674</v>
      </c>
      <c r="E25" s="147">
        <f>'[4]REGIONE'!F22</f>
        <v>2982</v>
      </c>
      <c r="F25" s="148">
        <v>4134</v>
      </c>
      <c r="G25" s="149">
        <f t="shared" si="1"/>
        <v>38.6317907444668</v>
      </c>
      <c r="H25" s="135"/>
      <c r="I25" s="135"/>
      <c r="J25" s="135"/>
      <c r="K25" s="135"/>
      <c r="L25" s="135"/>
    </row>
    <row r="26" spans="1:12" ht="15.75">
      <c r="A26" s="131" t="s">
        <v>92</v>
      </c>
      <c r="B26" s="147">
        <f>'[4]REGIONE'!C32</f>
        <v>1230</v>
      </c>
      <c r="C26" s="150">
        <v>1468</v>
      </c>
      <c r="D26" s="149">
        <f t="shared" si="0"/>
        <v>19.349593495934958</v>
      </c>
      <c r="E26" s="147">
        <f>'[4]REGIONE'!F32</f>
        <v>3069</v>
      </c>
      <c r="F26" s="148">
        <v>3205</v>
      </c>
      <c r="G26" s="149">
        <f t="shared" si="1"/>
        <v>4.431410883023786</v>
      </c>
      <c r="H26" s="135"/>
      <c r="I26" s="135"/>
      <c r="J26" s="135"/>
      <c r="K26" s="135"/>
      <c r="L26" s="135"/>
    </row>
    <row r="27" spans="1:12" ht="15">
      <c r="A27" s="131" t="s">
        <v>93</v>
      </c>
      <c r="B27" s="147">
        <f>'[4]REGIONE'!C30</f>
        <v>1796</v>
      </c>
      <c r="C27" s="148">
        <v>1596</v>
      </c>
      <c r="D27" s="149">
        <f t="shared" si="0"/>
        <v>-11.135857461024498</v>
      </c>
      <c r="E27" s="147">
        <f>'[4]REGIONE'!F30</f>
        <v>4509</v>
      </c>
      <c r="F27" s="148">
        <v>3176</v>
      </c>
      <c r="G27" s="149">
        <f t="shared" si="1"/>
        <v>-29.563096030161898</v>
      </c>
      <c r="H27" s="135"/>
      <c r="I27" s="135"/>
      <c r="J27" s="135"/>
      <c r="K27" s="135"/>
      <c r="L27" s="135"/>
    </row>
    <row r="28" spans="1:12" ht="15">
      <c r="A28" s="131" t="s">
        <v>94</v>
      </c>
      <c r="B28" s="147">
        <f>'[4]REGIONE'!C15</f>
        <v>718</v>
      </c>
      <c r="C28" s="148">
        <v>960</v>
      </c>
      <c r="D28" s="149">
        <f t="shared" si="0"/>
        <v>33.70473537604457</v>
      </c>
      <c r="E28" s="147">
        <f>'[4]REGIONE'!F15</f>
        <v>1411</v>
      </c>
      <c r="F28" s="148">
        <v>2027</v>
      </c>
      <c r="G28" s="149">
        <f t="shared" si="1"/>
        <v>43.65698086463501</v>
      </c>
      <c r="H28" s="135"/>
      <c r="I28" s="135"/>
      <c r="J28" s="135"/>
      <c r="K28" s="135"/>
      <c r="L28" s="135"/>
    </row>
    <row r="29" spans="1:12" ht="15">
      <c r="A29" s="131" t="s">
        <v>95</v>
      </c>
      <c r="B29" s="147">
        <f>'[4]REGIONE'!C29</f>
        <v>865</v>
      </c>
      <c r="C29" s="148">
        <v>701</v>
      </c>
      <c r="D29" s="149">
        <f t="shared" si="0"/>
        <v>-18.959537572254334</v>
      </c>
      <c r="E29" s="147">
        <f>'[4]REGIONE'!F29</f>
        <v>2097</v>
      </c>
      <c r="F29" s="148">
        <v>2012</v>
      </c>
      <c r="G29" s="149">
        <f t="shared" si="1"/>
        <v>-4.0534096328087745</v>
      </c>
      <c r="H29" s="135"/>
      <c r="I29" s="135"/>
      <c r="J29" s="135"/>
      <c r="K29" s="135"/>
      <c r="L29" s="135"/>
    </row>
    <row r="30" spans="1:12" ht="15">
      <c r="A30" s="131" t="s">
        <v>96</v>
      </c>
      <c r="B30" s="147">
        <f>'[4]REGIONE'!C16</f>
        <v>712</v>
      </c>
      <c r="C30" s="148">
        <v>827</v>
      </c>
      <c r="D30" s="149">
        <f t="shared" si="0"/>
        <v>16.151685393258425</v>
      </c>
      <c r="E30" s="147">
        <f>'[4]REGIONE'!F16</f>
        <v>1327</v>
      </c>
      <c r="F30" s="148">
        <v>1441</v>
      </c>
      <c r="G30" s="149">
        <f t="shared" si="1"/>
        <v>8.590806330067823</v>
      </c>
      <c r="H30" s="135"/>
      <c r="I30" s="135"/>
      <c r="J30" s="135"/>
      <c r="K30" s="135"/>
      <c r="L30" s="135"/>
    </row>
    <row r="31" spans="1:12" ht="15">
      <c r="A31" s="131" t="s">
        <v>97</v>
      </c>
      <c r="B31" s="147">
        <f>'[4]REGIONE'!C26</f>
        <v>436</v>
      </c>
      <c r="C31" s="148">
        <v>325</v>
      </c>
      <c r="D31" s="149">
        <f t="shared" si="0"/>
        <v>-25.458715596330276</v>
      </c>
      <c r="E31" s="147">
        <f>'[4]REGIONE'!F26</f>
        <v>821</v>
      </c>
      <c r="F31" s="148">
        <v>634</v>
      </c>
      <c r="G31" s="149">
        <f t="shared" si="1"/>
        <v>-22.77710109622412</v>
      </c>
      <c r="H31" s="135"/>
      <c r="I31" s="135"/>
      <c r="J31" s="135"/>
      <c r="K31" s="135"/>
      <c r="L31" s="135"/>
    </row>
    <row r="32" spans="1:12" ht="15">
      <c r="A32" s="131" t="s">
        <v>98</v>
      </c>
      <c r="B32" s="147">
        <f>'[4]REGIONE'!C13</f>
        <v>221</v>
      </c>
      <c r="C32" s="148">
        <v>232</v>
      </c>
      <c r="D32" s="149">
        <f t="shared" si="0"/>
        <v>4.97737556561086</v>
      </c>
      <c r="E32" s="147">
        <f>'[4]REGIONE'!F13</f>
        <v>422</v>
      </c>
      <c r="F32" s="148">
        <v>504</v>
      </c>
      <c r="G32" s="149">
        <f t="shared" si="1"/>
        <v>19.43127962085308</v>
      </c>
      <c r="H32" s="135"/>
      <c r="I32" s="135"/>
      <c r="J32" s="135"/>
      <c r="K32" s="135"/>
      <c r="L32" s="135"/>
    </row>
    <row r="33" spans="1:12" ht="15.75">
      <c r="A33" s="151" t="s">
        <v>3</v>
      </c>
      <c r="B33" s="152">
        <f>SUM(B12:B32)</f>
        <v>103348</v>
      </c>
      <c r="C33" s="152">
        <f>SUM(C12:C32)</f>
        <v>112867</v>
      </c>
      <c r="D33" s="153">
        <f t="shared" si="0"/>
        <v>9.210628168905059</v>
      </c>
      <c r="E33" s="152">
        <f>SUM(E12:E32)</f>
        <v>206491</v>
      </c>
      <c r="F33" s="152">
        <f>SUM(F12:F32)</f>
        <v>226294</v>
      </c>
      <c r="G33" s="153">
        <f t="shared" si="1"/>
        <v>9.590248485406144</v>
      </c>
      <c r="H33" s="135"/>
      <c r="I33" s="135"/>
      <c r="J33" s="135"/>
      <c r="K33" s="135"/>
      <c r="L33" s="135"/>
    </row>
    <row r="34" spans="1:12" ht="12.75">
      <c r="A34" s="139"/>
      <c r="B34" s="135"/>
      <c r="E34" s="135"/>
      <c r="H34" s="135"/>
      <c r="I34" s="135"/>
      <c r="J34" s="135"/>
      <c r="K34" s="135"/>
      <c r="L34" s="135"/>
    </row>
    <row r="35" spans="1:12" ht="12.75">
      <c r="A35" s="139"/>
      <c r="B35" s="135"/>
      <c r="E35" s="135"/>
      <c r="H35" s="135"/>
      <c r="I35" s="135"/>
      <c r="J35" s="135"/>
      <c r="K35" s="135"/>
      <c r="L35" s="135"/>
    </row>
    <row r="36" spans="1:12" ht="12.75">
      <c r="A36" s="139"/>
      <c r="B36" s="135"/>
      <c r="E36" s="135"/>
      <c r="H36" s="135"/>
      <c r="I36" s="135"/>
      <c r="J36" s="135"/>
      <c r="K36" s="135"/>
      <c r="L36" s="135"/>
    </row>
    <row r="37" spans="1:12" ht="12.75">
      <c r="A37" s="139"/>
      <c r="B37" s="135"/>
      <c r="E37" s="135"/>
      <c r="H37" s="135"/>
      <c r="I37" s="135"/>
      <c r="J37" s="135"/>
      <c r="K37" s="135"/>
      <c r="L37" s="135"/>
    </row>
    <row r="38" spans="2:12" ht="12.75">
      <c r="B38" s="135"/>
      <c r="E38" s="135"/>
      <c r="H38" s="135"/>
      <c r="I38" s="135"/>
      <c r="J38" s="135"/>
      <c r="K38" s="135"/>
      <c r="L38" s="135"/>
    </row>
    <row r="39" spans="2:12" ht="12.75">
      <c r="B39" s="135"/>
      <c r="E39" s="135"/>
      <c r="H39" s="135"/>
      <c r="I39" s="135"/>
      <c r="J39" s="135"/>
      <c r="K39" s="135"/>
      <c r="L39" s="135"/>
    </row>
    <row r="40" spans="2:12" ht="12.75">
      <c r="B40" s="135"/>
      <c r="E40" s="135"/>
      <c r="H40" s="135"/>
      <c r="I40" s="135"/>
      <c r="J40" s="135"/>
      <c r="K40" s="135"/>
      <c r="L40" s="135"/>
    </row>
    <row r="41" spans="2:12" ht="12.75">
      <c r="B41" s="135"/>
      <c r="E41" s="135"/>
      <c r="H41" s="135"/>
      <c r="I41" s="135"/>
      <c r="J41" s="135"/>
      <c r="K41" s="135"/>
      <c r="L41" s="135"/>
    </row>
    <row r="42" spans="2:12" ht="12.75">
      <c r="B42" s="135"/>
      <c r="E42" s="135"/>
      <c r="H42" s="135"/>
      <c r="I42" s="135"/>
      <c r="J42" s="135"/>
      <c r="K42" s="135"/>
      <c r="L42" s="135"/>
    </row>
    <row r="43" spans="2:12" ht="12.75">
      <c r="B43" s="135"/>
      <c r="E43" s="135"/>
      <c r="H43" s="135"/>
      <c r="I43" s="135"/>
      <c r="J43" s="135"/>
      <c r="K43" s="135"/>
      <c r="L43" s="135"/>
    </row>
    <row r="44" spans="2:12" ht="12.75">
      <c r="B44" s="135"/>
      <c r="E44" s="135"/>
      <c r="H44" s="135"/>
      <c r="I44" s="135"/>
      <c r="J44" s="135"/>
      <c r="K44" s="135"/>
      <c r="L44" s="135"/>
    </row>
    <row r="45" spans="2:12" ht="12.75">
      <c r="B45" s="135"/>
      <c r="E45" s="135"/>
      <c r="H45" s="135"/>
      <c r="I45" s="135"/>
      <c r="J45" s="135"/>
      <c r="K45" s="135"/>
      <c r="L45" s="135"/>
    </row>
    <row r="46" spans="2:12" ht="12.75">
      <c r="B46" s="135"/>
      <c r="E46" s="135"/>
      <c r="H46" s="135"/>
      <c r="I46" s="135"/>
      <c r="J46" s="135"/>
      <c r="K46" s="135"/>
      <c r="L46" s="135"/>
    </row>
    <row r="47" spans="2:12" ht="12.75">
      <c r="B47" s="135"/>
      <c r="E47" s="135"/>
      <c r="H47" s="135"/>
      <c r="I47" s="135"/>
      <c r="J47" s="135"/>
      <c r="K47" s="135"/>
      <c r="L47" s="135"/>
    </row>
    <row r="48" spans="2:12" ht="12.75">
      <c r="B48" s="135"/>
      <c r="E48" s="135"/>
      <c r="H48" s="135"/>
      <c r="I48" s="135"/>
      <c r="J48" s="135"/>
      <c r="K48" s="135"/>
      <c r="L48" s="135"/>
    </row>
    <row r="49" spans="2:12" ht="12.75">
      <c r="B49" s="135"/>
      <c r="E49" s="135"/>
      <c r="H49" s="135"/>
      <c r="I49" s="135"/>
      <c r="J49" s="135"/>
      <c r="K49" s="135"/>
      <c r="L49" s="135"/>
    </row>
    <row r="50" spans="2:12" ht="12.75">
      <c r="B50" s="135"/>
      <c r="E50" s="135"/>
      <c r="H50" s="135"/>
      <c r="I50" s="135"/>
      <c r="J50" s="135"/>
      <c r="K50" s="135"/>
      <c r="L50" s="135"/>
    </row>
    <row r="51" spans="2:12" ht="12.75">
      <c r="B51" s="135"/>
      <c r="E51" s="135"/>
      <c r="H51" s="135"/>
      <c r="I51" s="135"/>
      <c r="J51" s="135"/>
      <c r="K51" s="135"/>
      <c r="L51" s="135"/>
    </row>
    <row r="52" spans="2:12" ht="12.75">
      <c r="B52" s="135"/>
      <c r="E52" s="135"/>
      <c r="H52" s="135"/>
      <c r="I52" s="135"/>
      <c r="J52" s="135"/>
      <c r="K52" s="135"/>
      <c r="L52" s="135"/>
    </row>
    <row r="53" spans="2:12" ht="12.75">
      <c r="B53" s="135"/>
      <c r="E53" s="135"/>
      <c r="H53" s="135"/>
      <c r="I53" s="135"/>
      <c r="J53" s="135"/>
      <c r="K53" s="135"/>
      <c r="L53" s="135"/>
    </row>
    <row r="54" spans="2:12" ht="12.75">
      <c r="B54" s="135"/>
      <c r="E54" s="135"/>
      <c r="H54" s="135"/>
      <c r="I54" s="135"/>
      <c r="J54" s="135"/>
      <c r="K54" s="135"/>
      <c r="L54" s="135"/>
    </row>
    <row r="55" spans="2:12" ht="12.75">
      <c r="B55" s="135"/>
      <c r="E55" s="135"/>
      <c r="H55" s="135"/>
      <c r="I55" s="135"/>
      <c r="J55" s="135"/>
      <c r="K55" s="135"/>
      <c r="L55" s="135"/>
    </row>
    <row r="56" spans="2:12" ht="12.75">
      <c r="B56" s="135"/>
      <c r="E56" s="135"/>
      <c r="H56" s="135"/>
      <c r="I56" s="135"/>
      <c r="J56" s="135"/>
      <c r="K56" s="135"/>
      <c r="L56" s="135"/>
    </row>
    <row r="57" spans="2:12" ht="12.75">
      <c r="B57" s="135"/>
      <c r="E57" s="135"/>
      <c r="H57" s="135"/>
      <c r="I57" s="135"/>
      <c r="J57" s="135"/>
      <c r="K57" s="135"/>
      <c r="L57" s="135"/>
    </row>
    <row r="58" spans="2:12" ht="12.75">
      <c r="B58" s="135"/>
      <c r="E58" s="135"/>
      <c r="H58" s="135"/>
      <c r="I58" s="135"/>
      <c r="J58" s="135"/>
      <c r="K58" s="135"/>
      <c r="L58" s="135"/>
    </row>
    <row r="59" spans="2:12" ht="12.75">
      <c r="B59" s="135"/>
      <c r="E59" s="135"/>
      <c r="H59" s="135"/>
      <c r="I59" s="135"/>
      <c r="J59" s="135"/>
      <c r="K59" s="135"/>
      <c r="L59" s="135"/>
    </row>
    <row r="60" spans="2:12" ht="12.75">
      <c r="B60" s="135"/>
      <c r="E60" s="135"/>
      <c r="H60" s="135"/>
      <c r="I60" s="135"/>
      <c r="J60" s="135"/>
      <c r="K60" s="135"/>
      <c r="L60" s="135"/>
    </row>
    <row r="61" spans="2:12" ht="12.75">
      <c r="B61" s="135"/>
      <c r="E61" s="135"/>
      <c r="H61" s="135"/>
      <c r="I61" s="135"/>
      <c r="J61" s="135"/>
      <c r="K61" s="135"/>
      <c r="L61" s="135"/>
    </row>
    <row r="62" spans="2:12" ht="12.75">
      <c r="B62" s="135"/>
      <c r="E62" s="135"/>
      <c r="H62" s="135"/>
      <c r="I62" s="135"/>
      <c r="J62" s="135"/>
      <c r="K62" s="135"/>
      <c r="L62" s="135"/>
    </row>
    <row r="63" spans="2:12" ht="12.75">
      <c r="B63" s="135"/>
      <c r="E63" s="135"/>
      <c r="H63" s="135"/>
      <c r="I63" s="135"/>
      <c r="J63" s="135"/>
      <c r="K63" s="135"/>
      <c r="L63" s="135"/>
    </row>
    <row r="64" spans="2:12" ht="12.75">
      <c r="B64" s="135"/>
      <c r="E64" s="135"/>
      <c r="H64" s="135"/>
      <c r="I64" s="135"/>
      <c r="J64" s="135"/>
      <c r="K64" s="135"/>
      <c r="L64" s="135"/>
    </row>
    <row r="65" spans="2:12" ht="12.75">
      <c r="B65" s="135"/>
      <c r="E65" s="135"/>
      <c r="H65" s="135"/>
      <c r="I65" s="135"/>
      <c r="J65" s="135"/>
      <c r="K65" s="135"/>
      <c r="L65" s="135"/>
    </row>
    <row r="66" spans="2:12" ht="12.75">
      <c r="B66" s="135"/>
      <c r="E66" s="135"/>
      <c r="H66" s="135"/>
      <c r="I66" s="135"/>
      <c r="J66" s="135"/>
      <c r="K66" s="135"/>
      <c r="L66" s="135"/>
    </row>
    <row r="67" spans="2:12" ht="12.75">
      <c r="B67" s="135"/>
      <c r="E67" s="135"/>
      <c r="H67" s="135"/>
      <c r="I67" s="135"/>
      <c r="J67" s="135"/>
      <c r="K67" s="135"/>
      <c r="L67" s="135"/>
    </row>
    <row r="68" spans="2:12" ht="12.75">
      <c r="B68" s="135"/>
      <c r="E68" s="135"/>
      <c r="H68" s="135"/>
      <c r="I68" s="135"/>
      <c r="J68" s="135"/>
      <c r="K68" s="135"/>
      <c r="L68" s="135"/>
    </row>
    <row r="69" spans="2:12" ht="12.75">
      <c r="B69" s="135"/>
      <c r="E69" s="135"/>
      <c r="H69" s="135"/>
      <c r="I69" s="135"/>
      <c r="J69" s="135"/>
      <c r="K69" s="135"/>
      <c r="L69" s="135"/>
    </row>
    <row r="70" spans="2:12" ht="12.75">
      <c r="B70" s="135"/>
      <c r="E70" s="135"/>
      <c r="H70" s="135"/>
      <c r="I70" s="135"/>
      <c r="J70" s="135"/>
      <c r="K70" s="135"/>
      <c r="L70" s="135"/>
    </row>
    <row r="71" spans="2:12" ht="12.75">
      <c r="B71" s="135"/>
      <c r="E71" s="135"/>
      <c r="H71" s="135"/>
      <c r="I71" s="135"/>
      <c r="J71" s="135"/>
      <c r="K71" s="135"/>
      <c r="L71" s="135"/>
    </row>
    <row r="72" spans="2:12" ht="12.75">
      <c r="B72" s="135"/>
      <c r="E72" s="135"/>
      <c r="H72" s="135"/>
      <c r="I72" s="135"/>
      <c r="J72" s="135"/>
      <c r="K72" s="135"/>
      <c r="L72" s="135"/>
    </row>
    <row r="73" spans="2:12" ht="12.75">
      <c r="B73" s="135"/>
      <c r="E73" s="135"/>
      <c r="H73" s="135"/>
      <c r="I73" s="135"/>
      <c r="J73" s="135"/>
      <c r="K73" s="135"/>
      <c r="L73" s="135"/>
    </row>
    <row r="74" spans="2:12" ht="12.75">
      <c r="B74" s="135"/>
      <c r="E74" s="135"/>
      <c r="H74" s="135"/>
      <c r="I74" s="135"/>
      <c r="J74" s="135"/>
      <c r="K74" s="135"/>
      <c r="L74" s="135"/>
    </row>
    <row r="75" spans="2:12" ht="12.75">
      <c r="B75" s="135"/>
      <c r="E75" s="135"/>
      <c r="H75" s="135"/>
      <c r="I75" s="135"/>
      <c r="J75" s="135"/>
      <c r="K75" s="135"/>
      <c r="L75" s="135"/>
    </row>
    <row r="76" spans="2:12" ht="12.75">
      <c r="B76" s="135"/>
      <c r="E76" s="135"/>
      <c r="H76" s="135"/>
      <c r="I76" s="135"/>
      <c r="J76" s="135"/>
      <c r="K76" s="135"/>
      <c r="L76" s="135"/>
    </row>
    <row r="77" spans="2:12" ht="12.75">
      <c r="B77" s="135"/>
      <c r="E77" s="135"/>
      <c r="H77" s="135"/>
      <c r="I77" s="135"/>
      <c r="J77" s="135"/>
      <c r="K77" s="135"/>
      <c r="L77" s="135"/>
    </row>
  </sheetData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4"/>
  <sheetViews>
    <sheetView showGridLines="0" workbookViewId="0" topLeftCell="F14">
      <selection activeCell="K15" sqref="K15"/>
    </sheetView>
  </sheetViews>
  <sheetFormatPr defaultColWidth="9.140625" defaultRowHeight="12.75"/>
  <cols>
    <col min="1" max="1" width="13.28125" style="0" customWidth="1"/>
    <col min="2" max="2" width="8.00390625" style="0" customWidth="1"/>
    <col min="3" max="3" width="7.140625" style="0" customWidth="1"/>
    <col min="4" max="4" width="8.57421875" style="235" customWidth="1"/>
    <col min="5" max="5" width="8.140625" style="235" customWidth="1"/>
    <col min="6" max="6" width="8.28125" style="0" customWidth="1"/>
    <col min="7" max="7" width="8.00390625" style="0" customWidth="1"/>
    <col min="8" max="8" width="11.00390625" style="235" customWidth="1"/>
    <col min="9" max="9" width="10.7109375" style="235" customWidth="1"/>
    <col min="10" max="10" width="11.57421875" style="235" customWidth="1"/>
    <col min="11" max="11" width="11.140625" style="0" customWidth="1"/>
    <col min="12" max="12" width="9.57421875" style="0" customWidth="1"/>
    <col min="13" max="13" width="9.7109375" style="0" customWidth="1"/>
    <col min="14" max="14" width="9.28125" style="0" customWidth="1"/>
  </cols>
  <sheetData>
    <row r="16" spans="1:15" s="217" customFormat="1" ht="24.75" customHeight="1">
      <c r="A16" s="213" t="s">
        <v>157</v>
      </c>
      <c r="B16" s="213" t="s">
        <v>158</v>
      </c>
      <c r="C16" s="213" t="s">
        <v>159</v>
      </c>
      <c r="D16" s="214" t="s">
        <v>160</v>
      </c>
      <c r="E16" s="215" t="s">
        <v>160</v>
      </c>
      <c r="F16" s="213" t="s">
        <v>161</v>
      </c>
      <c r="G16" s="213" t="s">
        <v>162</v>
      </c>
      <c r="H16" s="216" t="s">
        <v>163</v>
      </c>
      <c r="I16" s="216" t="s">
        <v>163</v>
      </c>
      <c r="J16" s="215" t="s">
        <v>164</v>
      </c>
      <c r="K16" s="213" t="s">
        <v>164</v>
      </c>
      <c r="L16" s="213" t="s">
        <v>165</v>
      </c>
      <c r="M16" s="213" t="s">
        <v>165</v>
      </c>
      <c r="N16" s="213" t="s">
        <v>166</v>
      </c>
      <c r="O16" s="213" t="s">
        <v>166</v>
      </c>
    </row>
    <row r="17" spans="1:15" ht="12.75">
      <c r="A17" s="218"/>
      <c r="B17" s="218">
        <v>2001</v>
      </c>
      <c r="C17" s="218">
        <v>2002</v>
      </c>
      <c r="D17" s="218">
        <v>2001</v>
      </c>
      <c r="E17" s="218">
        <v>2002</v>
      </c>
      <c r="F17" s="218">
        <v>2001</v>
      </c>
      <c r="G17" s="218">
        <v>2002</v>
      </c>
      <c r="H17" s="218">
        <v>2001</v>
      </c>
      <c r="I17" s="218">
        <v>2002</v>
      </c>
      <c r="J17" s="218">
        <v>2001</v>
      </c>
      <c r="K17" s="218">
        <v>2002</v>
      </c>
      <c r="L17" s="218">
        <v>2001</v>
      </c>
      <c r="M17" s="218">
        <v>2002</v>
      </c>
      <c r="N17" s="218">
        <v>2001</v>
      </c>
      <c r="O17" s="218">
        <v>2002</v>
      </c>
    </row>
    <row r="18" spans="1:15" ht="12.75">
      <c r="A18" s="219"/>
      <c r="B18" s="220"/>
      <c r="C18" s="220"/>
      <c r="D18" s="221"/>
      <c r="E18" s="221"/>
      <c r="F18" s="220"/>
      <c r="G18" s="220"/>
      <c r="H18" s="221"/>
      <c r="I18" s="221"/>
      <c r="J18" s="220"/>
      <c r="K18" s="220"/>
      <c r="L18" s="222"/>
      <c r="M18" s="222"/>
      <c r="N18" s="156"/>
      <c r="O18" s="156"/>
    </row>
    <row r="19" spans="1:15" ht="12.75">
      <c r="A19" s="219"/>
      <c r="B19" s="220"/>
      <c r="C19" s="220"/>
      <c r="D19" s="221"/>
      <c r="E19" s="221"/>
      <c r="F19" s="220"/>
      <c r="G19" s="220"/>
      <c r="H19" s="221"/>
      <c r="I19" s="221"/>
      <c r="J19" s="220"/>
      <c r="K19" s="220"/>
      <c r="L19" s="220"/>
      <c r="M19" s="222"/>
      <c r="N19" s="156"/>
      <c r="O19" s="156"/>
    </row>
    <row r="20" spans="1:15" ht="12.75">
      <c r="A20" s="223" t="s">
        <v>167</v>
      </c>
      <c r="B20" s="220">
        <v>9</v>
      </c>
      <c r="C20" s="220">
        <v>9</v>
      </c>
      <c r="D20" s="221">
        <v>378</v>
      </c>
      <c r="E20" s="221">
        <v>378</v>
      </c>
      <c r="F20" s="224">
        <v>722</v>
      </c>
      <c r="G20" s="224">
        <v>722</v>
      </c>
      <c r="H20" s="225">
        <v>260607</v>
      </c>
      <c r="I20" s="225">
        <v>261242</v>
      </c>
      <c r="J20" s="224">
        <v>87680</v>
      </c>
      <c r="K20" s="224">
        <v>97560</v>
      </c>
      <c r="L20" s="222">
        <f>J20*100/H20</f>
        <v>33.644529885996924</v>
      </c>
      <c r="M20" s="222">
        <f>K20*100/I20</f>
        <v>37.344684239134594</v>
      </c>
      <c r="N20" s="226">
        <f>J20/48249</f>
        <v>1.8172397355385603</v>
      </c>
      <c r="O20" s="226">
        <f>K20/51301</f>
        <v>1.9017173154519404</v>
      </c>
    </row>
    <row r="21" spans="1:15" ht="12.75">
      <c r="A21" s="219"/>
      <c r="B21" s="220"/>
      <c r="C21" s="220"/>
      <c r="D21" s="221"/>
      <c r="E21" s="221"/>
      <c r="F21" s="220"/>
      <c r="G21" s="220"/>
      <c r="H21" s="221"/>
      <c r="I21" s="221"/>
      <c r="J21" s="220"/>
      <c r="K21" s="220"/>
      <c r="L21" s="220"/>
      <c r="M21" s="222"/>
      <c r="N21" s="226"/>
      <c r="O21" s="226"/>
    </row>
    <row r="22" spans="1:15" ht="12.75">
      <c r="A22" s="219">
        <v>3</v>
      </c>
      <c r="B22" s="220">
        <v>9</v>
      </c>
      <c r="C22" s="227">
        <v>10</v>
      </c>
      <c r="D22" s="221">
        <v>360</v>
      </c>
      <c r="E22" s="221">
        <v>387</v>
      </c>
      <c r="F22" s="220">
        <v>629</v>
      </c>
      <c r="G22" s="220">
        <v>678</v>
      </c>
      <c r="H22" s="221">
        <v>211953</v>
      </c>
      <c r="I22" s="221">
        <v>238232</v>
      </c>
      <c r="J22" s="220">
        <v>108053</v>
      </c>
      <c r="K22" s="220">
        <v>124467</v>
      </c>
      <c r="L22" s="222">
        <f>J22*100/H22</f>
        <v>50.9796983293466</v>
      </c>
      <c r="M22" s="222">
        <f>K22*100/I22</f>
        <v>52.246129823029655</v>
      </c>
      <c r="N22" s="226">
        <f>J22/57868</f>
        <v>1.8672323218359024</v>
      </c>
      <c r="O22" s="226">
        <f>K22/65796</f>
        <v>1.8917107422943644</v>
      </c>
    </row>
    <row r="23" spans="1:15" ht="12.75">
      <c r="A23" s="219"/>
      <c r="B23" s="220"/>
      <c r="C23" s="156"/>
      <c r="D23" s="221"/>
      <c r="E23" s="221"/>
      <c r="F23" s="220"/>
      <c r="G23" s="220"/>
      <c r="H23" s="221"/>
      <c r="I23" s="221"/>
      <c r="J23" s="220"/>
      <c r="K23" s="220"/>
      <c r="L23" s="220"/>
      <c r="M23" s="222"/>
      <c r="N23" s="226"/>
      <c r="O23" s="226"/>
    </row>
    <row r="24" spans="1:15" ht="12.75">
      <c r="A24" s="219">
        <v>2</v>
      </c>
      <c r="B24" s="220">
        <v>6</v>
      </c>
      <c r="C24" s="227">
        <v>6</v>
      </c>
      <c r="D24" s="221">
        <v>130</v>
      </c>
      <c r="E24" s="221">
        <v>130</v>
      </c>
      <c r="F24" s="220">
        <v>205</v>
      </c>
      <c r="G24" s="220">
        <v>205</v>
      </c>
      <c r="H24" s="221">
        <v>74825</v>
      </c>
      <c r="I24" s="221">
        <v>74825</v>
      </c>
      <c r="J24" s="220">
        <v>35519</v>
      </c>
      <c r="K24" s="220">
        <v>37622</v>
      </c>
      <c r="L24" s="222">
        <f>J24*100/H24</f>
        <v>47.46942866688941</v>
      </c>
      <c r="M24" s="222">
        <f>K24*100/I24</f>
        <v>50.27998663548279</v>
      </c>
      <c r="N24" s="226">
        <f>J24/17945</f>
        <v>1.9793257174700474</v>
      </c>
      <c r="O24" s="226">
        <f>K24/17506</f>
        <v>2.1490917399748657</v>
      </c>
    </row>
    <row r="25" spans="1:15" ht="12.75">
      <c r="A25" s="219"/>
      <c r="B25" s="220"/>
      <c r="C25" s="227"/>
      <c r="D25" s="221"/>
      <c r="E25" s="221"/>
      <c r="F25" s="220"/>
      <c r="G25" s="220"/>
      <c r="H25" s="221"/>
      <c r="I25" s="221"/>
      <c r="J25" s="220"/>
      <c r="K25" s="220"/>
      <c r="L25" s="220"/>
      <c r="M25" s="222"/>
      <c r="N25" s="226"/>
      <c r="O25" s="226"/>
    </row>
    <row r="26" spans="1:15" ht="12.75">
      <c r="A26" s="219">
        <v>1</v>
      </c>
      <c r="B26" s="220">
        <v>6</v>
      </c>
      <c r="C26" s="227">
        <v>6</v>
      </c>
      <c r="D26" s="221">
        <v>115</v>
      </c>
      <c r="E26" s="221">
        <v>115</v>
      </c>
      <c r="F26" s="220">
        <v>194</v>
      </c>
      <c r="G26" s="220">
        <v>194</v>
      </c>
      <c r="H26" s="221">
        <v>68638</v>
      </c>
      <c r="I26" s="221">
        <v>70618</v>
      </c>
      <c r="J26" s="220">
        <v>37492</v>
      </c>
      <c r="K26" s="220">
        <v>21470</v>
      </c>
      <c r="L26" s="222">
        <f>J26*100/H26</f>
        <v>54.62280369474635</v>
      </c>
      <c r="M26" s="222">
        <f>K26*100/I26</f>
        <v>30.40301339601801</v>
      </c>
      <c r="N26" s="226">
        <f>J26/10046</f>
        <v>3.73203264981087</v>
      </c>
      <c r="O26" s="226">
        <f>K26/6109</f>
        <v>3.5144868227205763</v>
      </c>
    </row>
    <row r="27" spans="1:15" ht="12.75">
      <c r="A27" s="219"/>
      <c r="B27" s="220"/>
      <c r="C27" s="227"/>
      <c r="D27" s="221"/>
      <c r="E27" s="221"/>
      <c r="F27" s="220"/>
      <c r="G27" s="220"/>
      <c r="H27" s="221"/>
      <c r="I27" s="221"/>
      <c r="J27" s="220"/>
      <c r="K27" s="220"/>
      <c r="L27" s="222"/>
      <c r="M27" s="222"/>
      <c r="N27" s="226"/>
      <c r="O27" s="226"/>
    </row>
    <row r="28" spans="1:15" ht="12.75">
      <c r="A28" s="219" t="s">
        <v>152</v>
      </c>
      <c r="B28" s="220">
        <v>2</v>
      </c>
      <c r="C28" s="227">
        <v>2</v>
      </c>
      <c r="D28" s="221">
        <v>19</v>
      </c>
      <c r="E28" s="221">
        <v>19</v>
      </c>
      <c r="F28" s="220">
        <v>34</v>
      </c>
      <c r="G28" s="220">
        <v>34</v>
      </c>
      <c r="H28" s="221">
        <v>7550</v>
      </c>
      <c r="I28" s="221">
        <v>12410</v>
      </c>
      <c r="J28" s="220">
        <v>3947</v>
      </c>
      <c r="K28" s="220">
        <v>5264</v>
      </c>
      <c r="L28" s="222">
        <f>J28*100/H28</f>
        <v>52.27814569536424</v>
      </c>
      <c r="M28" s="222">
        <f>K28*100/I28</f>
        <v>42.4174053182917</v>
      </c>
      <c r="N28" s="226">
        <f>J28/348</f>
        <v>11.341954022988507</v>
      </c>
      <c r="O28" s="226">
        <f>K28/625</f>
        <v>8.4224</v>
      </c>
    </row>
    <row r="29" spans="1:15" ht="12.75">
      <c r="A29" s="219"/>
      <c r="B29" s="220"/>
      <c r="C29" s="220"/>
      <c r="D29" s="221"/>
      <c r="E29" s="221"/>
      <c r="F29" s="220"/>
      <c r="G29" s="220"/>
      <c r="H29" s="221"/>
      <c r="I29" s="221"/>
      <c r="J29" s="220"/>
      <c r="K29" s="220"/>
      <c r="L29" s="222"/>
      <c r="M29" s="222"/>
      <c r="N29" s="226"/>
      <c r="O29" s="226"/>
    </row>
    <row r="30" spans="1:15" ht="12.75">
      <c r="A30" s="228"/>
      <c r="B30" s="229"/>
      <c r="C30" s="229"/>
      <c r="D30" s="230"/>
      <c r="E30" s="230"/>
      <c r="F30" s="229"/>
      <c r="G30" s="229"/>
      <c r="H30" s="230"/>
      <c r="I30" s="230"/>
      <c r="J30" s="229"/>
      <c r="K30" s="229"/>
      <c r="L30" s="229"/>
      <c r="M30" s="222"/>
      <c r="N30" s="226"/>
      <c r="O30" s="226"/>
    </row>
    <row r="31" spans="1:15" ht="24.75" customHeight="1">
      <c r="A31" s="231" t="s">
        <v>111</v>
      </c>
      <c r="B31" s="232">
        <f aca="true" t="shared" si="0" ref="B31:K31">SUM(B20:B28)</f>
        <v>32</v>
      </c>
      <c r="C31" s="232">
        <f t="shared" si="0"/>
        <v>33</v>
      </c>
      <c r="D31" s="232">
        <f t="shared" si="0"/>
        <v>1002</v>
      </c>
      <c r="E31" s="232">
        <f t="shared" si="0"/>
        <v>1029</v>
      </c>
      <c r="F31" s="232">
        <f t="shared" si="0"/>
        <v>1784</v>
      </c>
      <c r="G31" s="232">
        <f t="shared" si="0"/>
        <v>1833</v>
      </c>
      <c r="H31" s="232">
        <f t="shared" si="0"/>
        <v>623573</v>
      </c>
      <c r="I31" s="232">
        <f t="shared" si="0"/>
        <v>657327</v>
      </c>
      <c r="J31" s="232">
        <f t="shared" si="0"/>
        <v>272691</v>
      </c>
      <c r="K31" s="232">
        <f t="shared" si="0"/>
        <v>286383</v>
      </c>
      <c r="L31" s="233">
        <f>J31*100/H31</f>
        <v>43.73040526129258</v>
      </c>
      <c r="M31" s="233">
        <f>K31*100/I31</f>
        <v>43.567813280148236</v>
      </c>
      <c r="N31" s="234">
        <f>J31/134456</f>
        <v>2.0281058487534955</v>
      </c>
      <c r="O31" s="234">
        <f>K31/141337</f>
        <v>2.0262422437153753</v>
      </c>
    </row>
    <row r="32" ht="12.75">
      <c r="U32" s="236"/>
    </row>
    <row r="34" spans="1:11" ht="15.75">
      <c r="A34" s="237"/>
      <c r="B34" s="238"/>
      <c r="C34" s="238"/>
      <c r="D34" s="239"/>
      <c r="E34" s="240"/>
      <c r="F34" s="238"/>
      <c r="G34" s="238"/>
      <c r="H34" s="240"/>
      <c r="I34" s="240"/>
      <c r="J34" s="240"/>
      <c r="K34" s="240"/>
    </row>
  </sheetData>
  <printOptions horizontalCentered="1"/>
  <pageMargins left="0.5905511811023623" right="0.65" top="0.984251968503937" bottom="0.93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 topLeftCell="A6">
      <selection activeCell="E16" sqref="E16"/>
    </sheetView>
  </sheetViews>
  <sheetFormatPr defaultColWidth="9.140625" defaultRowHeight="12.75"/>
  <cols>
    <col min="1" max="1" width="18.421875" style="0" customWidth="1"/>
    <col min="2" max="4" width="15.7109375" style="0" customWidth="1"/>
    <col min="5" max="5" width="14.8515625" style="0" customWidth="1"/>
  </cols>
  <sheetData>
    <row r="2" spans="1:5" ht="23.25">
      <c r="A2" s="259" t="s">
        <v>122</v>
      </c>
      <c r="B2" s="260"/>
      <c r="C2" s="260"/>
      <c r="D2" s="260"/>
      <c r="E2" s="261"/>
    </row>
    <row r="3" spans="1:5" ht="20.25">
      <c r="A3" s="262" t="s">
        <v>123</v>
      </c>
      <c r="B3" s="263"/>
      <c r="C3" s="263"/>
      <c r="D3" s="263"/>
      <c r="E3" s="264"/>
    </row>
    <row r="4" spans="1:5" ht="20.25">
      <c r="A4" s="168"/>
      <c r="B4" s="169"/>
      <c r="C4" s="169"/>
      <c r="D4" s="169"/>
      <c r="E4" s="169"/>
    </row>
    <row r="5" spans="1:5" ht="12.75">
      <c r="A5" s="170"/>
      <c r="B5" s="253"/>
      <c r="C5" s="254"/>
      <c r="E5" s="171"/>
    </row>
    <row r="6" spans="1:5" ht="12.75">
      <c r="A6" s="172"/>
      <c r="B6" s="173"/>
      <c r="C6" s="174"/>
      <c r="D6" s="253" t="s">
        <v>124</v>
      </c>
      <c r="E6" s="254"/>
    </row>
    <row r="7" spans="1:5" ht="15.75">
      <c r="A7" s="175"/>
      <c r="B7" s="257" t="s">
        <v>125</v>
      </c>
      <c r="C7" s="258"/>
      <c r="D7" s="251" t="s">
        <v>126</v>
      </c>
      <c r="E7" s="252"/>
    </row>
    <row r="8" spans="1:5" ht="15">
      <c r="A8" s="175"/>
      <c r="B8" s="176"/>
      <c r="C8" s="177"/>
      <c r="D8" s="176"/>
      <c r="E8" s="177"/>
    </row>
    <row r="9" spans="1:5" ht="15.75">
      <c r="A9" s="178"/>
      <c r="B9" s="163" t="s">
        <v>127</v>
      </c>
      <c r="C9" s="163" t="s">
        <v>128</v>
      </c>
      <c r="D9" s="163" t="s">
        <v>127</v>
      </c>
      <c r="E9" s="163" t="s">
        <v>128</v>
      </c>
    </row>
    <row r="10" spans="1:5" ht="15">
      <c r="A10" s="157"/>
      <c r="B10" s="157"/>
      <c r="C10" s="157"/>
      <c r="D10" s="157"/>
      <c r="E10" s="157"/>
    </row>
    <row r="11" spans="1:5" ht="18.75">
      <c r="A11" s="179" t="s">
        <v>129</v>
      </c>
      <c r="B11" s="166">
        <v>73664</v>
      </c>
      <c r="C11" s="166">
        <v>146336</v>
      </c>
      <c r="D11" s="180" t="s">
        <v>130</v>
      </c>
      <c r="E11" s="181" t="s">
        <v>131</v>
      </c>
    </row>
    <row r="12" spans="1:5" ht="15">
      <c r="A12" s="182"/>
      <c r="B12" s="166"/>
      <c r="C12" s="166"/>
      <c r="D12" s="180"/>
      <c r="E12" s="181"/>
    </row>
    <row r="13" spans="1:5" ht="18.75">
      <c r="A13" s="179" t="s">
        <v>132</v>
      </c>
      <c r="B13" s="166">
        <v>33118</v>
      </c>
      <c r="C13" s="166">
        <v>73386</v>
      </c>
      <c r="D13" s="180" t="s">
        <v>133</v>
      </c>
      <c r="E13" s="181" t="s">
        <v>134</v>
      </c>
    </row>
    <row r="14" spans="1:5" ht="15">
      <c r="A14" s="157"/>
      <c r="B14" s="166"/>
      <c r="C14" s="166"/>
      <c r="D14" s="180"/>
      <c r="E14" s="181"/>
    </row>
    <row r="15" spans="1:5" ht="30" customHeight="1">
      <c r="A15" s="167" t="s">
        <v>111</v>
      </c>
      <c r="B15" s="161">
        <f>SUM(B11:B13)</f>
        <v>106782</v>
      </c>
      <c r="C15" s="161">
        <f>SUM(C11:C13)</f>
        <v>219722</v>
      </c>
      <c r="D15" s="183" t="s">
        <v>135</v>
      </c>
      <c r="E15" s="184" t="s">
        <v>136</v>
      </c>
    </row>
    <row r="19" spans="1:5" ht="30" customHeight="1">
      <c r="A19" s="248" t="s">
        <v>137</v>
      </c>
      <c r="B19" s="249"/>
      <c r="C19" s="249"/>
      <c r="D19" s="249"/>
      <c r="E19" s="250"/>
    </row>
    <row r="20" spans="1:5" ht="15" customHeight="1">
      <c r="A20" s="170"/>
      <c r="B20" s="255"/>
      <c r="C20" s="256"/>
      <c r="D20" s="253" t="s">
        <v>124</v>
      </c>
      <c r="E20" s="254"/>
    </row>
    <row r="21" spans="1:5" ht="15" customHeight="1">
      <c r="A21" s="172"/>
      <c r="B21" s="185"/>
      <c r="C21" s="186"/>
      <c r="D21" s="185"/>
      <c r="E21" s="186"/>
    </row>
    <row r="22" spans="1:5" ht="15" customHeight="1">
      <c r="A22" s="175"/>
      <c r="B22" s="257" t="s">
        <v>125</v>
      </c>
      <c r="C22" s="258"/>
      <c r="D22" s="251" t="s">
        <v>126</v>
      </c>
      <c r="E22" s="252"/>
    </row>
    <row r="23" spans="1:5" ht="15" customHeight="1">
      <c r="A23" s="175"/>
      <c r="B23" s="176"/>
      <c r="C23" s="177"/>
      <c r="D23" s="176"/>
      <c r="E23" s="177"/>
    </row>
    <row r="24" spans="1:5" ht="18" customHeight="1">
      <c r="A24" s="178"/>
      <c r="B24" s="164" t="s">
        <v>127</v>
      </c>
      <c r="C24" s="164" t="s">
        <v>128</v>
      </c>
      <c r="D24" s="164" t="s">
        <v>127</v>
      </c>
      <c r="E24" s="164" t="s">
        <v>128</v>
      </c>
    </row>
    <row r="25" spans="1:5" ht="33" customHeight="1">
      <c r="A25" s="187"/>
      <c r="B25" s="188">
        <f>SUM(B27:B37)</f>
        <v>92167</v>
      </c>
      <c r="C25" s="188">
        <f>SUM(C27:C37)</f>
        <v>183743</v>
      </c>
      <c r="D25" s="189" t="s">
        <v>138</v>
      </c>
      <c r="E25" s="190" t="s">
        <v>139</v>
      </c>
    </row>
    <row r="26" spans="1:5" ht="15">
      <c r="A26" s="182"/>
      <c r="B26" s="166"/>
      <c r="C26" s="166"/>
      <c r="D26" s="180"/>
      <c r="E26" s="181"/>
    </row>
    <row r="27" spans="1:5" ht="15">
      <c r="A27" s="182"/>
      <c r="B27" s="166"/>
      <c r="C27" s="166"/>
      <c r="D27" s="191"/>
      <c r="E27" s="192"/>
    </row>
    <row r="28" spans="1:5" ht="15">
      <c r="A28" s="182"/>
      <c r="B28" s="166"/>
      <c r="C28" s="166"/>
      <c r="D28" s="180"/>
      <c r="E28" s="181"/>
    </row>
    <row r="29" spans="1:5" ht="15">
      <c r="A29" s="182" t="s">
        <v>140</v>
      </c>
      <c r="B29" s="166">
        <v>33713</v>
      </c>
      <c r="C29" s="166">
        <v>62801</v>
      </c>
      <c r="D29" s="191" t="s">
        <v>141</v>
      </c>
      <c r="E29" s="192" t="s">
        <v>142</v>
      </c>
    </row>
    <row r="30" spans="1:8" ht="15">
      <c r="A30" s="182"/>
      <c r="B30" s="166"/>
      <c r="C30" s="166"/>
      <c r="D30" s="191"/>
      <c r="E30" s="192"/>
      <c r="G30" s="193"/>
      <c r="H30" s="193"/>
    </row>
    <row r="31" spans="1:5" ht="15">
      <c r="A31" s="182" t="s">
        <v>143</v>
      </c>
      <c r="B31" s="166">
        <v>41861</v>
      </c>
      <c r="C31" s="166">
        <v>77865</v>
      </c>
      <c r="D31" s="191" t="s">
        <v>144</v>
      </c>
      <c r="E31" s="192" t="s">
        <v>145</v>
      </c>
    </row>
    <row r="32" spans="1:5" ht="15">
      <c r="A32" s="182"/>
      <c r="B32" s="166"/>
      <c r="C32" s="166"/>
      <c r="D32" s="191"/>
      <c r="E32" s="192"/>
    </row>
    <row r="33" spans="1:5" ht="15">
      <c r="A33" s="182" t="s">
        <v>146</v>
      </c>
      <c r="B33" s="166">
        <v>11763</v>
      </c>
      <c r="C33" s="166">
        <v>24772</v>
      </c>
      <c r="D33" s="191" t="s">
        <v>147</v>
      </c>
      <c r="E33" s="192" t="s">
        <v>148</v>
      </c>
    </row>
    <row r="34" spans="1:5" ht="15">
      <c r="A34" s="182"/>
      <c r="B34" s="166"/>
      <c r="C34" s="166"/>
      <c r="D34" s="191"/>
      <c r="E34" s="192"/>
    </row>
    <row r="35" spans="1:5" ht="15">
      <c r="A35" s="182" t="s">
        <v>149</v>
      </c>
      <c r="B35" s="166">
        <v>4403</v>
      </c>
      <c r="C35" s="166">
        <v>15287</v>
      </c>
      <c r="D35" s="191" t="s">
        <v>150</v>
      </c>
      <c r="E35" s="192" t="s">
        <v>151</v>
      </c>
    </row>
    <row r="36" spans="1:5" ht="15">
      <c r="A36" s="182"/>
      <c r="B36" s="166"/>
      <c r="C36" s="166"/>
      <c r="D36" s="191"/>
      <c r="E36" s="192"/>
    </row>
    <row r="37" spans="1:5" ht="15">
      <c r="A37" s="182" t="s">
        <v>152</v>
      </c>
      <c r="B37" s="166">
        <v>427</v>
      </c>
      <c r="C37" s="166">
        <v>3018</v>
      </c>
      <c r="D37" s="191" t="s">
        <v>153</v>
      </c>
      <c r="E37" s="192" t="s">
        <v>154</v>
      </c>
    </row>
    <row r="38" spans="1:5" ht="15">
      <c r="A38" s="182"/>
      <c r="B38" s="166"/>
      <c r="C38" s="166"/>
      <c r="D38" s="180"/>
      <c r="E38" s="181"/>
    </row>
    <row r="39" spans="1:7" ht="33" customHeight="1" thickBot="1">
      <c r="A39" s="194"/>
      <c r="B39" s="195">
        <v>14615</v>
      </c>
      <c r="C39" s="195">
        <v>35979</v>
      </c>
      <c r="D39" s="196" t="s">
        <v>155</v>
      </c>
      <c r="E39" s="197" t="s">
        <v>156</v>
      </c>
      <c r="F39" s="193"/>
      <c r="G39" s="193"/>
    </row>
    <row r="40" spans="1:5" ht="15">
      <c r="A40" s="198"/>
      <c r="B40" s="199"/>
      <c r="C40" s="199"/>
      <c r="D40" s="200"/>
      <c r="E40" s="201"/>
    </row>
    <row r="41" spans="1:5" ht="15">
      <c r="A41" s="202"/>
      <c r="B41" s="203"/>
      <c r="C41" s="203"/>
      <c r="D41" s="204"/>
      <c r="E41" s="205"/>
    </row>
    <row r="42" spans="1:5" ht="15">
      <c r="A42" s="202"/>
      <c r="B42" s="203"/>
      <c r="C42" s="203"/>
      <c r="D42" s="204"/>
      <c r="E42" s="205"/>
    </row>
    <row r="43" spans="1:5" ht="15">
      <c r="A43" s="202"/>
      <c r="B43" s="203"/>
      <c r="C43" s="203"/>
      <c r="D43" s="204"/>
      <c r="E43" s="205"/>
    </row>
    <row r="44" spans="1:5" ht="15">
      <c r="A44" s="202"/>
      <c r="B44" s="203"/>
      <c r="C44" s="203"/>
      <c r="D44" s="204"/>
      <c r="E44" s="205"/>
    </row>
    <row r="45" spans="1:5" ht="15.75">
      <c r="A45" s="202"/>
      <c r="B45" s="206"/>
      <c r="C45" s="206"/>
      <c r="D45" s="207"/>
      <c r="E45" s="208"/>
    </row>
    <row r="46" spans="1:5" ht="15">
      <c r="A46" s="209"/>
      <c r="B46" s="210"/>
      <c r="C46" s="210"/>
      <c r="D46" s="211"/>
      <c r="E46" s="209"/>
    </row>
    <row r="47" ht="12.75">
      <c r="D47" s="212"/>
    </row>
    <row r="49" spans="2:3" ht="12.75">
      <c r="B49" s="212"/>
      <c r="C49" s="212"/>
    </row>
  </sheetData>
  <mergeCells count="11">
    <mergeCell ref="B7:C7"/>
    <mergeCell ref="D7:E7"/>
    <mergeCell ref="A2:E2"/>
    <mergeCell ref="A3:E3"/>
    <mergeCell ref="B5:C5"/>
    <mergeCell ref="D6:E6"/>
    <mergeCell ref="A19:E19"/>
    <mergeCell ref="D22:E22"/>
    <mergeCell ref="D20:E20"/>
    <mergeCell ref="B20:C20"/>
    <mergeCell ref="B22:C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&amp;R4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6"/>
  <dimension ref="A5:T37"/>
  <sheetViews>
    <sheetView workbookViewId="0" topLeftCell="G18">
      <selection activeCell="S31" sqref="S31"/>
    </sheetView>
  </sheetViews>
  <sheetFormatPr defaultColWidth="9.140625" defaultRowHeight="13.5" customHeight="1"/>
  <cols>
    <col min="1" max="1" width="8.8515625" style="3" customWidth="1"/>
    <col min="2" max="2" width="7.57421875" style="40" customWidth="1"/>
    <col min="3" max="3" width="7.8515625" style="3" customWidth="1"/>
    <col min="4" max="4" width="6.28125" style="106" bestFit="1" customWidth="1"/>
    <col min="5" max="5" width="8.28125" style="40" customWidth="1"/>
    <col min="6" max="6" width="8.00390625" style="3" customWidth="1"/>
    <col min="7" max="7" width="5.57421875" style="3" customWidth="1"/>
    <col min="8" max="8" width="7.28125" style="40" customWidth="1"/>
    <col min="9" max="9" width="7.28125" style="3" customWidth="1"/>
    <col min="10" max="10" width="6.28125" style="3" bestFit="1" customWidth="1"/>
    <col min="11" max="11" width="8.421875" style="40" customWidth="1"/>
    <col min="12" max="12" width="8.57421875" style="3" customWidth="1"/>
    <col min="13" max="13" width="6.00390625" style="3" customWidth="1"/>
    <col min="14" max="15" width="8.28125" style="3" customWidth="1"/>
    <col min="16" max="16" width="6.28125" style="3" customWidth="1"/>
    <col min="17" max="17" width="8.57421875" style="3" customWidth="1"/>
    <col min="18" max="18" width="7.7109375" style="3" customWidth="1"/>
    <col min="19" max="19" width="6.140625" style="3" customWidth="1"/>
    <col min="20" max="16384" width="9.140625" style="3" customWidth="1"/>
  </cols>
  <sheetData>
    <row r="5" spans="1:19" ht="13.5" customHeight="1">
      <c r="A5" s="1"/>
      <c r="B5" s="2"/>
      <c r="C5" s="1"/>
      <c r="D5" s="79"/>
      <c r="E5" s="2"/>
      <c r="F5" s="1"/>
      <c r="G5" s="1"/>
      <c r="H5" s="2"/>
      <c r="I5" s="1"/>
      <c r="J5" s="1"/>
      <c r="K5" s="2"/>
      <c r="L5" s="1"/>
      <c r="M5" s="1"/>
      <c r="N5" s="1"/>
      <c r="O5" s="1"/>
      <c r="P5" s="1"/>
      <c r="Q5" s="1"/>
      <c r="R5" s="1"/>
      <c r="S5" s="1"/>
    </row>
    <row r="6" spans="1:19" ht="13.5" customHeight="1">
      <c r="A6" s="80" t="s">
        <v>0</v>
      </c>
      <c r="B6" s="81" t="s">
        <v>1</v>
      </c>
      <c r="C6" s="82"/>
      <c r="D6" s="83"/>
      <c r="E6" s="81"/>
      <c r="F6" s="82"/>
      <c r="G6" s="82"/>
      <c r="H6" s="81" t="s">
        <v>2</v>
      </c>
      <c r="I6" s="82"/>
      <c r="J6" s="82"/>
      <c r="K6" s="81"/>
      <c r="L6" s="82"/>
      <c r="M6" s="82"/>
      <c r="N6" s="82" t="s">
        <v>3</v>
      </c>
      <c r="O6" s="82"/>
      <c r="P6" s="82"/>
      <c r="Q6" s="82"/>
      <c r="R6" s="82"/>
      <c r="S6" s="82"/>
    </row>
    <row r="7" spans="1:19" ht="13.5" customHeight="1">
      <c r="A7" s="7"/>
      <c r="B7" s="2"/>
      <c r="C7" s="1"/>
      <c r="D7" s="84"/>
      <c r="E7" s="2"/>
      <c r="F7" s="1"/>
      <c r="G7" s="8"/>
      <c r="H7" s="9"/>
      <c r="I7" s="10"/>
      <c r="J7" s="10"/>
      <c r="K7" s="11"/>
      <c r="L7" s="10"/>
      <c r="M7" s="10"/>
      <c r="N7" s="10"/>
      <c r="O7" s="10"/>
      <c r="P7" s="10"/>
      <c r="Q7" s="10"/>
      <c r="R7" s="10"/>
      <c r="S7" s="10"/>
    </row>
    <row r="8" spans="1:19" ht="13.5" customHeight="1">
      <c r="A8" s="85"/>
      <c r="B8" s="86" t="s">
        <v>4</v>
      </c>
      <c r="C8" s="87" t="s">
        <v>5</v>
      </c>
      <c r="D8" s="88" t="s">
        <v>6</v>
      </c>
      <c r="E8" s="89" t="s">
        <v>21</v>
      </c>
      <c r="F8" s="90" t="s">
        <v>22</v>
      </c>
      <c r="G8" s="91" t="s">
        <v>6</v>
      </c>
      <c r="H8" s="92" t="s">
        <v>4</v>
      </c>
      <c r="I8" s="93" t="s">
        <v>5</v>
      </c>
      <c r="J8" s="94" t="s">
        <v>6</v>
      </c>
      <c r="K8" s="95" t="s">
        <v>7</v>
      </c>
      <c r="L8" s="93" t="s">
        <v>8</v>
      </c>
      <c r="M8" s="94" t="s">
        <v>6</v>
      </c>
      <c r="N8" s="96" t="s">
        <v>4</v>
      </c>
      <c r="O8" s="90" t="s">
        <v>5</v>
      </c>
      <c r="P8" s="88" t="s">
        <v>6</v>
      </c>
      <c r="Q8" s="96" t="s">
        <v>7</v>
      </c>
      <c r="R8" s="90" t="s">
        <v>8</v>
      </c>
      <c r="S8" s="88" t="s">
        <v>6</v>
      </c>
    </row>
    <row r="9" spans="1:19" ht="13.5" customHeight="1">
      <c r="A9" s="7"/>
      <c r="B9" s="18"/>
      <c r="C9" s="19">
        <f>'[2]5 stelle'!C8+'[2]4 stelle'!C8+'[2]3 stelle'!C8+'2 stelle'!C8+'1 stella'!C8+'[2]residenza tur'!C8+'[2]campeggio'!C8+'[2]agriturismo'!C8+'[2]Ostello'!C8+'[2]Casa per Ferie'!C8+'[2]affittacamere'!C8+'[2]appartamenti'!C8+'[2]bed&amp;breakfast'!C8</f>
        <v>0</v>
      </c>
      <c r="D9" s="20"/>
      <c r="E9" s="18"/>
      <c r="F9" s="19"/>
      <c r="G9" s="21"/>
      <c r="H9" s="22"/>
      <c r="I9" s="23"/>
      <c r="J9" s="21"/>
      <c r="K9" s="97"/>
      <c r="L9" s="23"/>
      <c r="M9" s="21"/>
      <c r="N9" s="24"/>
      <c r="O9" s="19"/>
      <c r="P9" s="20"/>
      <c r="Q9" s="25"/>
      <c r="R9" s="26"/>
      <c r="S9" s="27"/>
    </row>
    <row r="10" spans="1:19" ht="13.5" customHeight="1">
      <c r="A10" s="28" t="s">
        <v>9</v>
      </c>
      <c r="B10" s="18">
        <f>'[1]completa'!C10</f>
        <v>6110</v>
      </c>
      <c r="C10" s="19">
        <f>'[2]5 stelle'!C9+'[2]4 stelle'!C9+'[2]3 stelle'!C9+'2 stelle'!C9+'1 stella'!C9+'[2]residenza tur'!C9+'[2]campeggio'!C9+'[2]agriturismo'!C9+'[2]Ostello'!C9+'[2]Casa per Ferie'!C9+'[2]affittacamere'!C9+'[2]appartamenti'!C9+'[2]bed&amp;breakfast'!C9</f>
        <v>6710</v>
      </c>
      <c r="D10" s="29">
        <f>100*(C10-B10)/B10</f>
        <v>9.819967266775777</v>
      </c>
      <c r="E10" s="18">
        <f>'[1]completa'!F10</f>
        <v>13322</v>
      </c>
      <c r="F10" s="19">
        <f>'[2]5 stelle'!F9+'[2]4 stelle'!F9+'[2]3 stelle'!F9+'2 stelle'!F9+'1 stella'!F9+'[2]residenza tur'!F9+'[2]campeggio'!F9+'[2]agriturismo'!F9+'[2]Ostello'!F9+'[2]Casa per Ferie'!F9+'[2]affittacamere'!F9+'[2]appartamenti'!F9+'[2]bed&amp;breakfast'!F9</f>
        <v>13744</v>
      </c>
      <c r="G10" s="29">
        <f>100*(F10-E10)/E10</f>
        <v>3.1676925386578594</v>
      </c>
      <c r="H10" s="18">
        <f>'[1]completa'!I10</f>
        <v>1331</v>
      </c>
      <c r="I10" s="19">
        <f>'[2]5 stelle'!I9+'[2]4 stelle'!I9+'[2]3 stelle'!I9+'2 stelle'!I9+'1 stella'!I9+'[2]residenza tur'!I9+'[2]campeggio'!I9+'[2]agriturismo'!I9+'[2]Ostello'!I9+'[2]Casa per Ferie'!I9+'[2]affittacamere'!I9+'[2]appartamenti'!I9+'[2]bed&amp;breakfast'!I9</f>
        <v>1807</v>
      </c>
      <c r="J10" s="29">
        <f>100*(I10-H10)/H10</f>
        <v>35.7625845229151</v>
      </c>
      <c r="K10" s="18">
        <f>'[1]completa'!L10</f>
        <v>3354</v>
      </c>
      <c r="L10" s="19">
        <f>'[2]5 stelle'!L9+'[2]4 stelle'!L9+'[2]3 stelle'!L9+'2 stelle'!L9+'1 stella'!L9+'[2]residenza tur'!L9+'[2]campeggio'!L9+'[2]agriturismo'!L9+'[2]Ostello'!L9+'[2]Casa per Ferie'!L9+'[2]affittacamere'!L9+'[2]appartamenti'!L9+'[2]bed&amp;breakfast'!L9</f>
        <v>4615</v>
      </c>
      <c r="M10" s="29">
        <f>100*(L10-K10)/K10</f>
        <v>37.5968992248062</v>
      </c>
      <c r="N10" s="98">
        <f>'[1]completa'!O10</f>
        <v>7441</v>
      </c>
      <c r="O10" s="32">
        <f>'[2]5 stelle'!O9+'[2]4 stelle'!O9+'[2]3 stelle'!O9+'2 stelle'!O9+'1 stella'!O9+'[2]residenza tur'!O9+'[2]campeggio'!O9+'[2]agriturismo'!O9+'[2]Ostello'!O9+'[2]Casa per Ferie'!O9+'[2]affittacamere'!O9+'[2]appartamenti'!O9+'[2]bed&amp;breakfast'!O9</f>
        <v>8517</v>
      </c>
      <c r="P10" s="29">
        <f>100*(O10-N10)/N10</f>
        <v>14.460421986292165</v>
      </c>
      <c r="Q10" s="98">
        <f>'[1]completa'!R10</f>
        <v>16676</v>
      </c>
      <c r="R10" s="32">
        <f>'[2]5 stelle'!R9+'[2]4 stelle'!R9+'[2]3 stelle'!R9+'2 stelle'!R9+'1 stella'!R9+'[2]residenza tur'!R9+'[2]campeggio'!R9+'[2]agriturismo'!R9+'[2]Ostello'!R9+'[2]Casa per Ferie'!R9+'[2]affittacamere'!R9+'[2]appartamenti'!R9+'[2]bed&amp;breakfast'!R9</f>
        <v>18359</v>
      </c>
      <c r="S10" s="29">
        <f>100*(R10-Q10)/Q10</f>
        <v>10.092348284960423</v>
      </c>
    </row>
    <row r="11" spans="1:19" ht="13.5" customHeight="1">
      <c r="A11" s="28"/>
      <c r="B11" s="18">
        <f>'[1]completa'!C11</f>
        <v>0</v>
      </c>
      <c r="C11" s="19">
        <f>'[2]5 stelle'!C10+'[2]4 stelle'!C10+'[2]3 stelle'!C10+'2 stelle'!C10+'1 stella'!C10+'[2]residenza tur'!C10+'[2]campeggio'!C10+'[2]agriturismo'!C10+'[2]Ostello'!C10+'[2]Casa per Ferie'!C10+'[2]affittacamere'!C10+'[2]appartamenti'!C10+'[2]bed&amp;breakfast'!C10</f>
        <v>0</v>
      </c>
      <c r="D11" s="29"/>
      <c r="E11" s="18">
        <f>'[1]completa'!F11</f>
        <v>0</v>
      </c>
      <c r="F11" s="19">
        <f>'[2]5 stelle'!F10+'[2]4 stelle'!F10+'[2]3 stelle'!F10+'2 stelle'!F10+'1 stella'!F10+'[2]residenza tur'!F10+'[2]campeggio'!F10+'[2]agriturismo'!F10+'[2]Ostello'!F10+'[2]Casa per Ferie'!F10+'[2]affittacamere'!F10+'[2]appartamenti'!F10+'[2]bed&amp;breakfast'!F10</f>
        <v>0</v>
      </c>
      <c r="G11" s="29"/>
      <c r="H11" s="18">
        <f>'[1]completa'!I11</f>
        <v>0</v>
      </c>
      <c r="I11" s="19">
        <f>'[2]5 stelle'!I10+'[2]4 stelle'!I10+'[2]3 stelle'!I10+'2 stelle'!I10+'1 stella'!I10+'[2]residenza tur'!I10+'[2]campeggio'!I10+'[2]agriturismo'!I10+'[2]Ostello'!I10+'[2]Casa per Ferie'!I10+'[2]affittacamere'!I10+'[2]appartamenti'!I10+'[2]bed&amp;breakfast'!I10</f>
        <v>0</v>
      </c>
      <c r="J11" s="29"/>
      <c r="K11" s="18">
        <f>'[1]completa'!L11</f>
        <v>0</v>
      </c>
      <c r="L11" s="19">
        <f>'[2]5 stelle'!L10+'[2]4 stelle'!L10+'[2]3 stelle'!L10+'2 stelle'!L10+'1 stella'!L10+'[2]residenza tur'!L10+'[2]campeggio'!L10+'[2]agriturismo'!L10+'[2]Ostello'!L10+'[2]Casa per Ferie'!L10+'[2]affittacamere'!L10+'[2]appartamenti'!L10+'[2]bed&amp;breakfast'!L10</f>
        <v>0</v>
      </c>
      <c r="M11" s="29"/>
      <c r="N11" s="98">
        <f>'[1]completa'!O11</f>
        <v>0</v>
      </c>
      <c r="O11" s="32">
        <f>'[2]5 stelle'!O10+'[2]4 stelle'!O10+'[2]3 stelle'!O10+'2 stelle'!O10+'1 stella'!O10+'[2]residenza tur'!O10+'[2]campeggio'!O10+'[2]agriturismo'!O10+'[2]Ostello'!O10+'[2]Casa per Ferie'!O10+'[2]affittacamere'!O10+'[2]appartamenti'!O10+'[2]bed&amp;breakfast'!O10</f>
        <v>0</v>
      </c>
      <c r="P11" s="29"/>
      <c r="Q11" s="98">
        <f>'[1]completa'!R11</f>
        <v>0</v>
      </c>
      <c r="R11" s="32">
        <f>'[2]5 stelle'!R10+'[2]4 stelle'!R10+'[2]3 stelle'!R10+'2 stelle'!R10+'1 stella'!R10+'[2]residenza tur'!R10+'[2]campeggio'!R10+'[2]agriturismo'!R10+'[2]Ostello'!R10+'[2]Casa per Ferie'!R10+'[2]affittacamere'!R10+'[2]appartamenti'!R10+'[2]bed&amp;breakfast'!R10</f>
        <v>0</v>
      </c>
      <c r="S11" s="29"/>
    </row>
    <row r="12" spans="1:19" ht="13.5" customHeight="1">
      <c r="A12" s="28" t="s">
        <v>10</v>
      </c>
      <c r="B12" s="18">
        <f>'[1]completa'!C12</f>
        <v>6921</v>
      </c>
      <c r="C12" s="19">
        <f>'[2]5 stelle'!C11+'[2]4 stelle'!C11+'[2]3 stelle'!C11+'2 stelle'!C11+'1 stella'!C11+'[2]residenza tur'!C11+'[2]campeggio'!C11+'[2]agriturismo'!C11+'[2]Ostello'!C11+'[2]Casa per Ferie'!C11+'[2]affittacamere'!C11+'[2]appartamenti'!C11+'[2]bed&amp;breakfast'!C11</f>
        <v>7839</v>
      </c>
      <c r="D12" s="29">
        <f>100*(C12-B12)/B12</f>
        <v>13.263979193758127</v>
      </c>
      <c r="E12" s="18">
        <f>'[1]completa'!F12</f>
        <v>13374</v>
      </c>
      <c r="F12" s="19">
        <f>'[2]5 stelle'!F11+'[2]4 stelle'!F11+'[2]3 stelle'!F11+'2 stelle'!F11+'1 stella'!F11+'[2]residenza tur'!F11+'[2]campeggio'!F11+'[2]agriturismo'!F11+'[2]Ostello'!F11+'[2]Casa per Ferie'!F11+'[2]affittacamere'!F11+'[2]appartamenti'!F11+'[2]bed&amp;breakfast'!F11</f>
        <v>14801</v>
      </c>
      <c r="G12" s="29">
        <f>100*(F12-E12)/E12</f>
        <v>10.669956632271571</v>
      </c>
      <c r="H12" s="18">
        <f>'[1]completa'!I12</f>
        <v>1766</v>
      </c>
      <c r="I12" s="19">
        <f>'[2]5 stelle'!I11+'[2]4 stelle'!I11+'[2]3 stelle'!I11+'2 stelle'!I11+'1 stella'!I11+'[2]residenza tur'!I11+'[2]campeggio'!I11+'[2]agriturismo'!I11+'[2]Ostello'!I11+'[2]Casa per Ferie'!I11+'[2]affittacamere'!I11+'[2]appartamenti'!I11+'[2]bed&amp;breakfast'!I11</f>
        <v>2351</v>
      </c>
      <c r="J12" s="29">
        <f>100*(I12-H12)/H12</f>
        <v>33.12570781426954</v>
      </c>
      <c r="K12" s="18">
        <f>'[1]completa'!L12</f>
        <v>3700</v>
      </c>
      <c r="L12" s="19">
        <f>'[2]5 stelle'!L11+'[2]4 stelle'!L11+'[2]3 stelle'!L11+'2 stelle'!L11+'1 stella'!L11+'[2]residenza tur'!L11+'[2]campeggio'!L11+'[2]agriturismo'!L11+'[2]Ostello'!L11+'[2]Casa per Ferie'!L11+'[2]affittacamere'!L11+'[2]appartamenti'!L11+'[2]bed&amp;breakfast'!L11</f>
        <v>5421</v>
      </c>
      <c r="M12" s="29">
        <f>100*(L12-K12)/K12</f>
        <v>46.513513513513516</v>
      </c>
      <c r="N12" s="98">
        <f>'[1]completa'!O12</f>
        <v>8687</v>
      </c>
      <c r="O12" s="32">
        <f>'[2]5 stelle'!O11+'[2]4 stelle'!O11+'[2]3 stelle'!O11+'2 stelle'!O11+'1 stella'!O11+'[2]residenza tur'!O11+'[2]campeggio'!O11+'[2]agriturismo'!O11+'[2]Ostello'!O11+'[2]Casa per Ferie'!O11+'[2]affittacamere'!O11+'[2]appartamenti'!O11+'[2]bed&amp;breakfast'!O11</f>
        <v>10190</v>
      </c>
      <c r="P12" s="29">
        <f>100*(O12-N12)/N12</f>
        <v>17.301715206630597</v>
      </c>
      <c r="Q12" s="98">
        <f>'[1]completa'!R12</f>
        <v>17074</v>
      </c>
      <c r="R12" s="32">
        <f>'[2]5 stelle'!R11+'[2]4 stelle'!R11+'[2]3 stelle'!R11+'2 stelle'!R11+'1 stella'!R11+'[2]residenza tur'!R11+'[2]campeggio'!R11+'[2]agriturismo'!R11+'[2]Ostello'!R11+'[2]Casa per Ferie'!R11+'[2]affittacamere'!R11+'[2]appartamenti'!R11+'[2]bed&amp;breakfast'!R11</f>
        <v>20222</v>
      </c>
      <c r="S12" s="29">
        <f>100*(R12-Q12)/Q12</f>
        <v>18.437390183905354</v>
      </c>
    </row>
    <row r="13" spans="1:19" ht="13.5" customHeight="1">
      <c r="A13" s="28"/>
      <c r="B13" s="18">
        <f>'[1]completa'!C13</f>
        <v>0</v>
      </c>
      <c r="C13" s="19">
        <f>'[2]5 stelle'!C12+'[2]4 stelle'!C12+'[2]3 stelle'!C12+'2 stelle'!C12+'1 stella'!C12+'[2]residenza tur'!C12+'[2]campeggio'!C12+'[2]agriturismo'!C12+'[2]Ostello'!C12+'[2]Casa per Ferie'!C12+'[2]affittacamere'!C12+'[2]appartamenti'!C12+'[2]bed&amp;breakfast'!C12</f>
        <v>0</v>
      </c>
      <c r="D13" s="29"/>
      <c r="E13" s="18">
        <f>'[1]completa'!F13</f>
        <v>0</v>
      </c>
      <c r="F13" s="19">
        <f>'[2]5 stelle'!F12+'[2]4 stelle'!F12+'[2]3 stelle'!F12+'2 stelle'!F12+'1 stella'!F12+'[2]residenza tur'!F12+'[2]campeggio'!F12+'[2]agriturismo'!F12+'[2]Ostello'!F12+'[2]Casa per Ferie'!F12+'[2]affittacamere'!F12+'[2]appartamenti'!F12+'[2]bed&amp;breakfast'!F12</f>
        <v>0</v>
      </c>
      <c r="G13" s="29"/>
      <c r="H13" s="18">
        <f>'[1]completa'!I13</f>
        <v>0</v>
      </c>
      <c r="I13" s="19">
        <f>'[2]5 stelle'!I12+'[2]4 stelle'!I12+'[2]3 stelle'!I12+'2 stelle'!I12+'1 stella'!I12+'[2]residenza tur'!I12+'[2]campeggio'!I12+'[2]agriturismo'!I12+'[2]Ostello'!I12+'[2]Casa per Ferie'!I12+'[2]affittacamere'!I12+'[2]appartamenti'!I12+'[2]bed&amp;breakfast'!I12</f>
        <v>0</v>
      </c>
      <c r="J13" s="29"/>
      <c r="K13" s="18">
        <f>'[1]completa'!L13</f>
        <v>0</v>
      </c>
      <c r="L13" s="19">
        <f>'[2]5 stelle'!L12+'[2]4 stelle'!L12+'[2]3 stelle'!L12+'2 stelle'!L12+'1 stella'!L12+'[2]residenza tur'!L12+'[2]campeggio'!L12+'[2]agriturismo'!L12+'[2]Ostello'!L12+'[2]Casa per Ferie'!L12+'[2]affittacamere'!L12+'[2]appartamenti'!L12+'[2]bed&amp;breakfast'!L12</f>
        <v>0</v>
      </c>
      <c r="M13" s="29"/>
      <c r="N13" s="98">
        <f>'[1]completa'!O13</f>
        <v>0</v>
      </c>
      <c r="O13" s="32">
        <f>'[2]5 stelle'!O12+'[2]4 stelle'!O12+'[2]3 stelle'!O12+'2 stelle'!O12+'1 stella'!O12+'[2]residenza tur'!O12+'[2]campeggio'!O12+'[2]agriturismo'!O12+'[2]Ostello'!O12+'[2]Casa per Ferie'!O12+'[2]affittacamere'!O12+'[2]appartamenti'!O12+'[2]bed&amp;breakfast'!O12</f>
        <v>0</v>
      </c>
      <c r="P13" s="29"/>
      <c r="Q13" s="98">
        <f>'[1]completa'!R13</f>
        <v>0</v>
      </c>
      <c r="R13" s="32">
        <f>'[2]5 stelle'!R12+'[2]4 stelle'!R12+'[2]3 stelle'!R12+'2 stelle'!R12+'1 stella'!R12+'[2]residenza tur'!R12+'[2]campeggio'!R12+'[2]agriturismo'!R12+'[2]Ostello'!R12+'[2]Casa per Ferie'!R12+'[2]affittacamere'!R12+'[2]appartamenti'!R12+'[2]bed&amp;breakfast'!R12</f>
        <v>0</v>
      </c>
      <c r="S13" s="29"/>
    </row>
    <row r="14" spans="1:19" ht="13.5" customHeight="1">
      <c r="A14" s="28" t="s">
        <v>11</v>
      </c>
      <c r="B14" s="18">
        <f>'[1]completa'!C14</f>
        <v>11441</v>
      </c>
      <c r="C14" s="19">
        <f>'[2]5 stelle'!C13+'[2]4 stelle'!C13+'[2]3 stelle'!C13+'2 stelle'!C13+'1 stella'!C13+'[2]residenza tur'!C13+'[2]campeggio'!C13+'[2]agriturismo'!C13+'[2]Ostello'!C13+'[2]Casa per Ferie'!C13+'[2]affittacamere'!C13+'[2]appartamenti'!C13+'[2]bed&amp;breakfast'!C13</f>
        <v>11453</v>
      </c>
      <c r="D14" s="29">
        <f>100*(C14-B14)/B14</f>
        <v>0.10488593654400839</v>
      </c>
      <c r="E14" s="18">
        <f>'[1]completa'!F14</f>
        <v>21847</v>
      </c>
      <c r="F14" s="19">
        <f>'[2]5 stelle'!F13+'[2]4 stelle'!F13+'[2]3 stelle'!F13+'2 stelle'!F13+'1 stella'!F13+'[2]residenza tur'!F13+'[2]campeggio'!F13+'[2]agriturismo'!F13+'[2]Ostello'!F13+'[2]Casa per Ferie'!F13+'[2]affittacamere'!F13+'[2]appartamenti'!F13+'[2]bed&amp;breakfast'!F13</f>
        <v>20847</v>
      </c>
      <c r="G14" s="29">
        <f>100*(F14-E14)/E14</f>
        <v>-4.577287499427839</v>
      </c>
      <c r="H14" s="18">
        <f>'[1]completa'!I14</f>
        <v>3021</v>
      </c>
      <c r="I14" s="19">
        <f>'[2]5 stelle'!I13+'[2]4 stelle'!I13+'[2]3 stelle'!I13+'2 stelle'!I13+'1 stella'!I13+'[2]residenza tur'!I13+'[2]campeggio'!I13+'[2]agriturismo'!I13+'[2]Ostello'!I13+'[2]Casa per Ferie'!I13+'[2]affittacamere'!I13+'[2]appartamenti'!I13+'[2]bed&amp;breakfast'!I13</f>
        <v>4616</v>
      </c>
      <c r="J14" s="29">
        <f>100*(I14-H14)/H14</f>
        <v>52.797087057265806</v>
      </c>
      <c r="K14" s="18">
        <f>'[1]completa'!L14</f>
        <v>6573</v>
      </c>
      <c r="L14" s="19">
        <f>'[2]5 stelle'!L13+'[2]4 stelle'!L13+'[2]3 stelle'!L13+'2 stelle'!L13+'1 stella'!L13+'[2]residenza tur'!L13+'[2]campeggio'!L13+'[2]agriturismo'!L13+'[2]Ostello'!L13+'[2]Casa per Ferie'!L13+'[2]affittacamere'!L13+'[2]appartamenti'!L13+'[2]bed&amp;breakfast'!L13</f>
        <v>11023</v>
      </c>
      <c r="M14" s="29">
        <f>100*(L14-K14)/K14</f>
        <v>67.7012018865054</v>
      </c>
      <c r="N14" s="98">
        <f>'[1]completa'!O14</f>
        <v>14462</v>
      </c>
      <c r="O14" s="32">
        <f>'[2]5 stelle'!O13+'[2]4 stelle'!O13+'[2]3 stelle'!O13+'2 stelle'!O13+'1 stella'!O13+'[2]residenza tur'!O13+'[2]campeggio'!O13+'[2]agriturismo'!O13+'[2]Ostello'!O13+'[2]Casa per Ferie'!O13+'[2]affittacamere'!O13+'[2]appartamenti'!O13+'[2]bed&amp;breakfast'!O13</f>
        <v>16069</v>
      </c>
      <c r="P14" s="29">
        <f>100*(O14-N14)/N14</f>
        <v>11.111879408103997</v>
      </c>
      <c r="Q14" s="98">
        <f>'[1]completa'!R14</f>
        <v>28420</v>
      </c>
      <c r="R14" s="32">
        <f>'[2]5 stelle'!R13+'[2]4 stelle'!R13+'[2]3 stelle'!R13+'2 stelle'!R13+'1 stella'!R13+'[2]residenza tur'!R13+'[2]campeggio'!R13+'[2]agriturismo'!R13+'[2]Ostello'!R13+'[2]Casa per Ferie'!R13+'[2]affittacamere'!R13+'[2]appartamenti'!R13+'[2]bed&amp;breakfast'!R13</f>
        <v>31870</v>
      </c>
      <c r="S14" s="29">
        <f>100*(R14-Q14)/Q14</f>
        <v>12.139338494018297</v>
      </c>
    </row>
    <row r="15" spans="1:19" ht="13.5" customHeight="1">
      <c r="A15" s="28"/>
      <c r="B15" s="18">
        <f>'[1]completa'!C15</f>
        <v>0</v>
      </c>
      <c r="C15" s="19">
        <f>'[2]5 stelle'!C14+'[2]4 stelle'!C14+'[2]3 stelle'!C14+'2 stelle'!C14+'1 stella'!C14+'[2]residenza tur'!C14+'[2]campeggio'!C14+'[2]agriturismo'!C14+'[2]Ostello'!C14+'[2]Casa per Ferie'!C14+'[2]affittacamere'!C14+'[2]appartamenti'!C14+'[2]bed&amp;breakfast'!C14</f>
        <v>0</v>
      </c>
      <c r="D15" s="29"/>
      <c r="E15" s="18">
        <f>'[1]completa'!F15</f>
        <v>0</v>
      </c>
      <c r="F15" s="19">
        <f>'[2]5 stelle'!F14+'[2]4 stelle'!F14+'[2]3 stelle'!F14+'2 stelle'!F14+'1 stella'!F14+'[2]residenza tur'!F14+'[2]campeggio'!F14+'[2]agriturismo'!F14+'[2]Ostello'!F14+'[2]Casa per Ferie'!F14+'[2]affittacamere'!F14+'[2]appartamenti'!F14+'[2]bed&amp;breakfast'!F14</f>
        <v>0</v>
      </c>
      <c r="G15" s="29"/>
      <c r="H15" s="18">
        <f>'[1]completa'!I15</f>
        <v>0</v>
      </c>
      <c r="I15" s="19">
        <f>'[2]5 stelle'!I14+'[2]4 stelle'!I14+'[2]3 stelle'!I14+'2 stelle'!I14+'1 stella'!I14+'[2]residenza tur'!I14+'[2]campeggio'!I14+'[2]agriturismo'!I14+'[2]Ostello'!I14+'[2]Casa per Ferie'!I14+'[2]affittacamere'!I14+'[2]appartamenti'!I14+'[2]bed&amp;breakfast'!I14</f>
        <v>0</v>
      </c>
      <c r="J15" s="29"/>
      <c r="K15" s="18">
        <f>'[1]completa'!L15</f>
        <v>0</v>
      </c>
      <c r="L15" s="19">
        <f>'[2]5 stelle'!L14+'[2]4 stelle'!L14+'[2]3 stelle'!L14+'2 stelle'!L14+'1 stella'!L14+'[2]residenza tur'!L14+'[2]campeggio'!L14+'[2]agriturismo'!L14+'[2]Ostello'!L14+'[2]Casa per Ferie'!L14+'[2]affittacamere'!L14+'[2]appartamenti'!L14+'[2]bed&amp;breakfast'!L14</f>
        <v>0</v>
      </c>
      <c r="M15" s="29"/>
      <c r="N15" s="98">
        <f>'[1]completa'!O15</f>
        <v>0</v>
      </c>
      <c r="O15" s="32">
        <f>'[2]5 stelle'!O14+'[2]4 stelle'!O14+'[2]3 stelle'!O14+'2 stelle'!O14+'1 stella'!O14+'[2]residenza tur'!O14+'[2]campeggio'!O14+'[2]agriturismo'!O14+'[2]Ostello'!O14+'[2]Casa per Ferie'!O14+'[2]affittacamere'!O14+'[2]appartamenti'!O14+'[2]bed&amp;breakfast'!O14</f>
        <v>0</v>
      </c>
      <c r="P15" s="29"/>
      <c r="Q15" s="98">
        <f>'[1]completa'!R15</f>
        <v>0</v>
      </c>
      <c r="R15" s="32">
        <f>'[2]5 stelle'!R14+'[2]4 stelle'!R14+'[2]3 stelle'!R14+'2 stelle'!R14+'1 stella'!R14+'[2]residenza tur'!R14+'[2]campeggio'!R14+'[2]agriturismo'!R14+'[2]Ostello'!R14+'[2]Casa per Ferie'!R14+'[2]affittacamere'!R14+'[2]appartamenti'!R14+'[2]bed&amp;breakfast'!R14</f>
        <v>0</v>
      </c>
      <c r="S15" s="29"/>
    </row>
    <row r="16" spans="1:20" ht="13.5" customHeight="1">
      <c r="A16" s="28" t="s">
        <v>12</v>
      </c>
      <c r="B16" s="18">
        <f>'[1]completa'!C16</f>
        <v>11644</v>
      </c>
      <c r="C16" s="19">
        <f>'[2]5 stelle'!C15+'[2]4 stelle'!C15+'[2]3 stelle'!C15+'2 stelle'!C15+'1 stella'!C15+'[2]residenza tur'!C15+'[2]campeggio'!C15+'[2]agriturismo'!C15+'[2]Ostello'!C15+'[2]Casa per Ferie'!C15+'[2]affittacamere'!C15+'[2]appartamenti'!C15+'[2]bed&amp;breakfast'!C15</f>
        <v>12348</v>
      </c>
      <c r="D16" s="29">
        <f>100*(C16-B16)/B16</f>
        <v>6.046032291308829</v>
      </c>
      <c r="E16" s="18">
        <f>'[1]completa'!F16</f>
        <v>22339</v>
      </c>
      <c r="F16" s="19">
        <f>'[2]5 stelle'!F15+'[2]4 stelle'!F15+'[2]3 stelle'!F15+'2 stelle'!F15+'1 stella'!F15+'[2]residenza tur'!F15+'[2]campeggio'!F15+'[2]agriturismo'!F15+'[2]Ostello'!F15+'[2]Casa per Ferie'!F15+'[2]affittacamere'!F15+'[2]appartamenti'!F15+'[2]bed&amp;breakfast'!F15</f>
        <v>22833</v>
      </c>
      <c r="G16" s="29">
        <f>100*(F16-E16)/E16</f>
        <v>2.2113792022919556</v>
      </c>
      <c r="H16" s="18">
        <f>'[1]completa'!I16</f>
        <v>5304</v>
      </c>
      <c r="I16" s="19">
        <f>'[2]5 stelle'!I15+'[2]4 stelle'!I15+'[2]3 stelle'!I15+'2 stelle'!I15+'1 stella'!I15+'[2]residenza tur'!I15+'[2]campeggio'!I15+'[2]agriturismo'!I15+'[2]Ostello'!I15+'[2]Casa per Ferie'!I15+'[2]affittacamere'!I15+'[2]appartamenti'!I15+'[2]bed&amp;breakfast'!I15</f>
        <v>4164</v>
      </c>
      <c r="J16" s="29">
        <f>100*(I16-H16)/H16</f>
        <v>-21.493212669683256</v>
      </c>
      <c r="K16" s="18">
        <f>'[1]completa'!L16</f>
        <v>11765</v>
      </c>
      <c r="L16" s="19">
        <f>'[2]5 stelle'!L15+'[2]4 stelle'!L15+'[2]3 stelle'!L15+'2 stelle'!L15+'1 stella'!L15+'[2]residenza tur'!L15+'[2]campeggio'!L15+'[2]agriturismo'!L15+'[2]Ostello'!L15+'[2]Casa per Ferie'!L15+'[2]affittacamere'!L15+'[2]appartamenti'!L15+'[2]bed&amp;breakfast'!L15</f>
        <v>11211</v>
      </c>
      <c r="M16" s="29">
        <f>100*(L16-K16)/K16</f>
        <v>-4.708882277943052</v>
      </c>
      <c r="N16" s="98">
        <f>'[1]completa'!O16</f>
        <v>16948</v>
      </c>
      <c r="O16" s="32">
        <f>'[2]5 stelle'!O15+'[2]4 stelle'!O15+'[2]3 stelle'!O15+'2 stelle'!O15+'1 stella'!O15+'[2]residenza tur'!O15+'[2]campeggio'!O15+'[2]agriturismo'!O15+'[2]Ostello'!O15+'[2]Casa per Ferie'!O15+'[2]affittacamere'!O15+'[2]appartamenti'!O15+'[2]bed&amp;breakfast'!O15</f>
        <v>16512</v>
      </c>
      <c r="P16" s="29">
        <f>100*(O16-N16)/N16</f>
        <v>-2.5725749350955867</v>
      </c>
      <c r="Q16" s="98">
        <f>'[1]completa'!R16</f>
        <v>34104</v>
      </c>
      <c r="R16" s="32">
        <f>'[2]5 stelle'!R15+'[2]4 stelle'!R15+'[2]3 stelle'!R15+'2 stelle'!R15+'1 stella'!R15+'[2]residenza tur'!R15+'[2]campeggio'!R15+'[2]agriturismo'!R15+'[2]Ostello'!R15+'[2]Casa per Ferie'!R15+'[2]affittacamere'!R15+'[2]appartamenti'!R15+'[2]bed&amp;breakfast'!R15</f>
        <v>34044</v>
      </c>
      <c r="S16" s="29">
        <f>100*(R16-Q16)/Q16</f>
        <v>-0.17593244194229415</v>
      </c>
      <c r="T16" s="78"/>
    </row>
    <row r="17" spans="1:20" ht="13.5" customHeight="1">
      <c r="A17" s="28"/>
      <c r="B17" s="18">
        <f>'[1]completa'!C17</f>
        <v>0</v>
      </c>
      <c r="C17" s="19">
        <f>'[2]5 stelle'!C16+'[2]4 stelle'!C16+'[2]3 stelle'!C16+'2 stelle'!C16+'1 stella'!C16+'[2]residenza tur'!C16+'[2]campeggio'!C16+'[2]agriturismo'!C16+'[2]Ostello'!C16+'[2]Casa per Ferie'!C16+'[2]affittacamere'!C16+'[2]appartamenti'!C16+'[2]bed&amp;breakfast'!C16</f>
        <v>0</v>
      </c>
      <c r="D17" s="29"/>
      <c r="E17" s="18">
        <f>'[1]completa'!F17</f>
        <v>0</v>
      </c>
      <c r="F17" s="19">
        <f>'[2]5 stelle'!F16+'[2]4 stelle'!F16+'[2]3 stelle'!F16+'2 stelle'!F16+'1 stella'!F16+'[2]residenza tur'!F16+'[2]campeggio'!F16+'[2]agriturismo'!F16+'[2]Ostello'!F16+'[2]Casa per Ferie'!F16+'[2]affittacamere'!F16+'[2]appartamenti'!F16+'[2]bed&amp;breakfast'!F16</f>
        <v>0</v>
      </c>
      <c r="G17" s="29"/>
      <c r="H17" s="18">
        <f>'[1]completa'!I17</f>
        <v>0</v>
      </c>
      <c r="I17" s="19">
        <f>'[2]5 stelle'!I16+'[2]4 stelle'!I16+'[2]3 stelle'!I16+'2 stelle'!I16+'1 stella'!I16+'[2]residenza tur'!I16+'[2]campeggio'!I16+'[2]agriturismo'!I16+'[2]Ostello'!I16+'[2]Casa per Ferie'!I16+'[2]affittacamere'!I16+'[2]appartamenti'!I16+'[2]bed&amp;breakfast'!I16</f>
        <v>0</v>
      </c>
      <c r="J17" s="29"/>
      <c r="K17" s="18">
        <f>'[1]completa'!L17</f>
        <v>0</v>
      </c>
      <c r="L17" s="19">
        <f>'[2]5 stelle'!L16+'[2]4 stelle'!L16+'[2]3 stelle'!L16+'2 stelle'!L16+'1 stella'!L16+'[2]residenza tur'!L16+'[2]campeggio'!L16+'[2]agriturismo'!L16+'[2]Ostello'!L16+'[2]Casa per Ferie'!L16+'[2]affittacamere'!L16+'[2]appartamenti'!L16+'[2]bed&amp;breakfast'!L16</f>
        <v>0</v>
      </c>
      <c r="M17" s="29"/>
      <c r="N17" s="98">
        <f>'[1]completa'!O17</f>
        <v>0</v>
      </c>
      <c r="O17" s="32">
        <f>'[2]5 stelle'!O16+'[2]4 stelle'!O16+'[2]3 stelle'!O16+'2 stelle'!O16+'1 stella'!O16+'[2]residenza tur'!O16+'[2]campeggio'!O16+'[2]agriturismo'!O16+'[2]Ostello'!O16+'[2]Casa per Ferie'!O16+'[2]affittacamere'!O16+'[2]appartamenti'!O16+'[2]bed&amp;breakfast'!O16</f>
        <v>0</v>
      </c>
      <c r="P17" s="29"/>
      <c r="Q17" s="98">
        <f>'[1]completa'!R17</f>
        <v>0</v>
      </c>
      <c r="R17" s="32">
        <f>'[2]5 stelle'!R16+'[2]4 stelle'!R16+'[2]3 stelle'!R16+'2 stelle'!R16+'1 stella'!R16+'[2]residenza tur'!R16+'[2]campeggio'!R16+'[2]agriturismo'!R16+'[2]Ostello'!R16+'[2]Casa per Ferie'!R16+'[2]affittacamere'!R16+'[2]appartamenti'!R16+'[2]bed&amp;breakfast'!R16</f>
        <v>0</v>
      </c>
      <c r="S17" s="29"/>
      <c r="T17" s="78"/>
    </row>
    <row r="18" spans="1:19" ht="13.5" customHeight="1">
      <c r="A18" s="28" t="s">
        <v>13</v>
      </c>
      <c r="B18" s="18">
        <f>'[1]completa'!C18</f>
        <v>10109</v>
      </c>
      <c r="C18" s="19">
        <f>'[2]5 stelle'!C17+'[2]4 stelle'!C17+'[2]3 stelle'!C17+'2 stelle'!C17+'1 stella'!C17+'[2]residenza tur'!C17+'[2]campeggio'!C17+'[2]agriturismo'!C17+'[2]Ostello'!C17+'[2]Casa per Ferie'!C17+'[2]affittacamere'!C17+'[2]appartamenti'!C17+'[2]bed&amp;breakfast'!C17</f>
        <v>12004</v>
      </c>
      <c r="D18" s="29">
        <f>100*(C18-B18)/B18</f>
        <v>18.74567217331091</v>
      </c>
      <c r="E18" s="18">
        <f>'[1]completa'!F18</f>
        <v>18956</v>
      </c>
      <c r="F18" s="19">
        <f>'[2]5 stelle'!F17+'[2]4 stelle'!F17+'[2]3 stelle'!F17+'2 stelle'!F17+'1 stella'!F17+'[2]residenza tur'!F17+'[2]campeggio'!F17+'[2]agriturismo'!F17+'[2]Ostello'!F17+'[2]Casa per Ferie'!F17+'[2]affittacamere'!F17+'[2]appartamenti'!F17+'[2]bed&amp;breakfast'!F17</f>
        <v>21032</v>
      </c>
      <c r="G18" s="29">
        <f>100*(F18-E18)/E18</f>
        <v>10.951677569107407</v>
      </c>
      <c r="H18" s="18">
        <f>'[1]completa'!I18</f>
        <v>6445</v>
      </c>
      <c r="I18" s="19">
        <f>'[2]5 stelle'!I17+'[2]4 stelle'!I17+'[2]3 stelle'!I17+'2 stelle'!I17+'1 stella'!I17+'[2]residenza tur'!I17+'[2]campeggio'!I17+'[2]agriturismo'!I17+'[2]Ostello'!I17+'[2]Casa per Ferie'!I17+'[2]affittacamere'!I17+'[2]appartamenti'!I17+'[2]bed&amp;breakfast'!I17</f>
        <v>6638</v>
      </c>
      <c r="J18" s="29">
        <f>100*(I18-H18)/H18</f>
        <v>2.9945694336695112</v>
      </c>
      <c r="K18" s="18">
        <f>'[1]completa'!L18</f>
        <v>15241</v>
      </c>
      <c r="L18" s="19">
        <f>'[2]5 stelle'!L17+'[2]4 stelle'!L17+'[2]3 stelle'!L17+'2 stelle'!L17+'1 stella'!L17+'[2]residenza tur'!L17+'[2]campeggio'!L17+'[2]agriturismo'!L17+'[2]Ostello'!L17+'[2]Casa per Ferie'!L17+'[2]affittacamere'!L17+'[2]appartamenti'!L17+'[2]bed&amp;breakfast'!L17</f>
        <v>12836</v>
      </c>
      <c r="M18" s="29">
        <f>100*(L18-K18)/K18</f>
        <v>-15.779804474771996</v>
      </c>
      <c r="N18" s="98">
        <f>'[1]completa'!O18</f>
        <v>16554</v>
      </c>
      <c r="O18" s="32">
        <f>'[2]5 stelle'!O17+'[2]4 stelle'!O17+'[2]3 stelle'!O17+'2 stelle'!O17+'1 stella'!O17+'[2]residenza tur'!O17+'[2]campeggio'!O17+'[2]agriturismo'!O17+'[2]Ostello'!O17+'[2]Casa per Ferie'!O17+'[2]affittacamere'!O17+'[2]appartamenti'!O17+'[2]bed&amp;breakfast'!O17</f>
        <v>18642</v>
      </c>
      <c r="P18" s="29">
        <f>100*(O18-N18)/N18</f>
        <v>12.613265675969554</v>
      </c>
      <c r="Q18" s="98">
        <f>'[1]completa'!R18</f>
        <v>34197</v>
      </c>
      <c r="R18" s="32">
        <f>'[2]5 stelle'!R17+'[2]4 stelle'!R17+'[2]3 stelle'!R17+'2 stelle'!R17+'1 stella'!R17+'[2]residenza tur'!R17+'[2]campeggio'!R17+'[2]agriturismo'!R17+'[2]Ostello'!R17+'[2]Casa per Ferie'!R17+'[2]affittacamere'!R17+'[2]appartamenti'!R17+'[2]bed&amp;breakfast'!R17</f>
        <v>33868</v>
      </c>
      <c r="S18" s="29">
        <f>100*(R18-Q18)/Q18</f>
        <v>-0.9620726964353599</v>
      </c>
    </row>
    <row r="19" spans="1:19" ht="13.5" customHeight="1">
      <c r="A19" s="28"/>
      <c r="B19" s="18">
        <f>'[1]completa'!C19</f>
        <v>0</v>
      </c>
      <c r="C19" s="19">
        <f>'[2]5 stelle'!C18+'[2]4 stelle'!C18+'[2]3 stelle'!C18+'2 stelle'!C18+'1 stella'!C18+'[2]residenza tur'!C18+'[2]campeggio'!C18+'[2]agriturismo'!C18+'[2]Ostello'!C18+'[2]Casa per Ferie'!C18+'[2]affittacamere'!C18+'[2]appartamenti'!C18+'[2]bed&amp;breakfast'!C18</f>
        <v>0</v>
      </c>
      <c r="D19" s="29"/>
      <c r="E19" s="18">
        <f>'[1]completa'!F19</f>
        <v>0</v>
      </c>
      <c r="F19" s="19">
        <f>'[2]5 stelle'!F18+'[2]4 stelle'!F18+'[2]3 stelle'!F18+'2 stelle'!F18+'1 stella'!F18+'[2]residenza tur'!F18+'[2]campeggio'!F18+'[2]agriturismo'!F18+'[2]Ostello'!F18+'[2]Casa per Ferie'!F18+'[2]affittacamere'!F18+'[2]appartamenti'!F18+'[2]bed&amp;breakfast'!F18</f>
        <v>0</v>
      </c>
      <c r="G19" s="29"/>
      <c r="H19" s="18">
        <f>'[1]completa'!I19</f>
        <v>0</v>
      </c>
      <c r="I19" s="19">
        <f>'[2]5 stelle'!I18+'[2]4 stelle'!I18+'[2]3 stelle'!I18+'2 stelle'!I18+'1 stella'!I18+'[2]residenza tur'!I18+'[2]campeggio'!I18+'[2]agriturismo'!I18+'[2]Ostello'!I18+'[2]Casa per Ferie'!I18+'[2]affittacamere'!I18+'[2]appartamenti'!I18+'[2]bed&amp;breakfast'!I18</f>
        <v>0</v>
      </c>
      <c r="J19" s="29"/>
      <c r="K19" s="18">
        <f>'[1]completa'!L19</f>
        <v>0</v>
      </c>
      <c r="L19" s="19">
        <f>'[2]5 stelle'!L18+'[2]4 stelle'!L18+'[2]3 stelle'!L18+'2 stelle'!L18+'1 stella'!L18+'[2]residenza tur'!L18+'[2]campeggio'!L18+'[2]agriturismo'!L18+'[2]Ostello'!L18+'[2]Casa per Ferie'!L18+'[2]affittacamere'!L18+'[2]appartamenti'!L18+'[2]bed&amp;breakfast'!L18</f>
        <v>0</v>
      </c>
      <c r="M19" s="29"/>
      <c r="N19" s="98">
        <f>'[1]completa'!O19</f>
        <v>0</v>
      </c>
      <c r="O19" s="32">
        <f>'[2]5 stelle'!O18+'[2]4 stelle'!O18+'[2]3 stelle'!O18+'2 stelle'!O18+'1 stella'!O18+'[2]residenza tur'!O18+'[2]campeggio'!O18+'[2]agriturismo'!O18+'[2]Ostello'!O18+'[2]Casa per Ferie'!O18+'[2]affittacamere'!O18+'[2]appartamenti'!O18+'[2]bed&amp;breakfast'!O18</f>
        <v>0</v>
      </c>
      <c r="P19" s="29"/>
      <c r="Q19" s="98">
        <f>'[1]completa'!R19</f>
        <v>0</v>
      </c>
      <c r="R19" s="32">
        <f>'[2]5 stelle'!R18+'[2]4 stelle'!R18+'[2]3 stelle'!R18+'2 stelle'!R18+'1 stella'!R18+'[2]residenza tur'!R18+'[2]campeggio'!R18+'[2]agriturismo'!R18+'[2]Ostello'!R18+'[2]Casa per Ferie'!R18+'[2]affittacamere'!R18+'[2]appartamenti'!R18+'[2]bed&amp;breakfast'!R18</f>
        <v>0</v>
      </c>
      <c r="S19" s="29"/>
    </row>
    <row r="20" spans="1:19" ht="13.5" customHeight="1">
      <c r="A20" s="28" t="s">
        <v>14</v>
      </c>
      <c r="B20" s="18">
        <f>'[1]completa'!C20</f>
        <v>7494</v>
      </c>
      <c r="C20" s="19">
        <f>'[2]5 stelle'!C19+'[2]4 stelle'!C19+'[2]3 stelle'!C19+'2 stelle'!C19+'1 stella'!C19+'[2]residenza tur'!C19+'[2]campeggio'!C19+'[2]agriturismo'!C19+'[2]Ostello'!C19+'[2]Casa per Ferie'!C19+'[2]affittacamere'!C19+'[2]appartamenti'!C19+'[2]bed&amp;breakfast'!C19</f>
        <v>8276</v>
      </c>
      <c r="D20" s="29">
        <f>100*(C20-B20)/B20</f>
        <v>10.435014678409393</v>
      </c>
      <c r="E20" s="18">
        <f>'[1]completa'!F20</f>
        <v>14812</v>
      </c>
      <c r="F20" s="19">
        <f>'[2]5 stelle'!F19+'[2]4 stelle'!F19+'[2]3 stelle'!F19+'2 stelle'!F19+'1 stella'!F19+'[2]residenza tur'!F19+'[2]campeggio'!F19+'[2]agriturismo'!F19+'[2]Ostello'!F19+'[2]Casa per Ferie'!F19+'[2]affittacamere'!F19+'[2]appartamenti'!F19+'[2]bed&amp;breakfast'!F19</f>
        <v>18199</v>
      </c>
      <c r="G20" s="29">
        <f>100*(F20-E20)/E20</f>
        <v>22.866594652984066</v>
      </c>
      <c r="H20" s="18">
        <f>'[1]completa'!I20</f>
        <v>4741</v>
      </c>
      <c r="I20" s="19">
        <f>'[2]5 stelle'!I19+'[2]4 stelle'!I19+'[2]3 stelle'!I19+'2 stelle'!I19+'1 stella'!I19+'[2]residenza tur'!I19+'[2]campeggio'!I19+'[2]agriturismo'!I19+'[2]Ostello'!I19+'[2]Casa per Ferie'!I19+'[2]affittacamere'!I19+'[2]appartamenti'!I19+'[2]bed&amp;breakfast'!I19</f>
        <v>3673</v>
      </c>
      <c r="J20" s="29">
        <f>100*(I20-H20)/H20</f>
        <v>-22.526893060535752</v>
      </c>
      <c r="K20" s="18">
        <f>'[1]completa'!L20</f>
        <v>9621</v>
      </c>
      <c r="L20" s="19">
        <f>'[2]5 stelle'!L19+'[2]4 stelle'!L19+'[2]3 stelle'!L19+'2 stelle'!L19+'1 stella'!L19+'[2]residenza tur'!L19+'[2]campeggio'!L19+'[2]agriturismo'!L19+'[2]Ostello'!L19+'[2]Casa per Ferie'!L19+'[2]affittacamere'!L19+'[2]appartamenti'!L19+'[2]bed&amp;breakfast'!L19</f>
        <v>7736</v>
      </c>
      <c r="M20" s="29">
        <f>100*(L20-K20)/K20</f>
        <v>-19.59255794615944</v>
      </c>
      <c r="N20" s="98">
        <f>'[1]completa'!O20</f>
        <v>12235</v>
      </c>
      <c r="O20" s="32">
        <f>'[2]5 stelle'!O19+'[2]4 stelle'!O19+'[2]3 stelle'!O19+'2 stelle'!O19+'1 stella'!O19+'[2]residenza tur'!O19+'[2]campeggio'!O19+'[2]agriturismo'!O19+'[2]Ostello'!O19+'[2]Casa per Ferie'!O19+'[2]affittacamere'!O19+'[2]appartamenti'!O19+'[2]bed&amp;breakfast'!O19</f>
        <v>11949</v>
      </c>
      <c r="P20" s="29">
        <f>100*(O20-N20)/N20</f>
        <v>-2.3375561912545977</v>
      </c>
      <c r="Q20" s="98">
        <f>'[1]completa'!R20</f>
        <v>24433</v>
      </c>
      <c r="R20" s="32">
        <f>'[2]5 stelle'!R19+'[2]4 stelle'!R19+'[2]3 stelle'!R19+'2 stelle'!R19+'1 stella'!R19+'[2]residenza tur'!R19+'[2]campeggio'!R19+'[2]agriturismo'!R19+'[2]Ostello'!R19+'[2]Casa per Ferie'!R19+'[2]affittacamere'!R19+'[2]appartamenti'!R19+'[2]bed&amp;breakfast'!R19</f>
        <v>25935</v>
      </c>
      <c r="S20" s="29">
        <f>100*(R20-Q20)/Q20</f>
        <v>6.147423566487946</v>
      </c>
    </row>
    <row r="21" spans="1:19" ht="13.5" customHeight="1">
      <c r="A21" s="28"/>
      <c r="B21" s="18">
        <f>'[1]completa'!C21</f>
        <v>0</v>
      </c>
      <c r="C21" s="19">
        <f>'[2]5 stelle'!C20+'[2]4 stelle'!C20+'[2]3 stelle'!C20+'2 stelle'!C20+'1 stella'!C20+'[2]residenza tur'!C20+'[2]campeggio'!C20+'[2]agriturismo'!C20+'[2]Ostello'!C20+'[2]Casa per Ferie'!C20+'[2]affittacamere'!C20+'[2]appartamenti'!C20+'[2]bed&amp;breakfast'!C20</f>
        <v>0</v>
      </c>
      <c r="D21" s="29"/>
      <c r="E21" s="18">
        <f>'[1]completa'!F21</f>
        <v>0</v>
      </c>
      <c r="F21" s="19">
        <f>'[2]5 stelle'!F20+'[2]4 stelle'!F20+'[2]3 stelle'!F20+'2 stelle'!F20+'1 stella'!F20+'[2]residenza tur'!F20+'[2]campeggio'!F20+'[2]agriturismo'!F20+'[2]Ostello'!F20+'[2]Casa per Ferie'!F20+'[2]affittacamere'!F20+'[2]appartamenti'!F20+'[2]bed&amp;breakfast'!F20</f>
        <v>0</v>
      </c>
      <c r="G21" s="29"/>
      <c r="H21" s="18">
        <f>'[1]completa'!I21</f>
        <v>0</v>
      </c>
      <c r="I21" s="19">
        <f>'[2]5 stelle'!I20+'[2]4 stelle'!I20+'[2]3 stelle'!I20+'2 stelle'!I20+'1 stella'!I20+'[2]residenza tur'!I20+'[2]campeggio'!I20+'[2]agriturismo'!I20+'[2]Ostello'!I20+'[2]Casa per Ferie'!I20+'[2]affittacamere'!I20+'[2]appartamenti'!I20+'[2]bed&amp;breakfast'!I20</f>
        <v>0</v>
      </c>
      <c r="J21" s="29"/>
      <c r="K21" s="18">
        <f>'[1]completa'!L21</f>
        <v>0</v>
      </c>
      <c r="L21" s="19">
        <f>'[2]5 stelle'!L20+'[2]4 stelle'!L20+'[2]3 stelle'!L20+'2 stelle'!L20+'1 stella'!L20+'[2]residenza tur'!L20+'[2]campeggio'!L20+'[2]agriturismo'!L20+'[2]Ostello'!L20+'[2]Casa per Ferie'!L20+'[2]affittacamere'!L20+'[2]appartamenti'!L20+'[2]bed&amp;breakfast'!L20</f>
        <v>0</v>
      </c>
      <c r="M21" s="29"/>
      <c r="N21" s="98">
        <f>'[1]completa'!O21</f>
        <v>0</v>
      </c>
      <c r="O21" s="32">
        <f>'[2]5 stelle'!O20+'[2]4 stelle'!O20+'[2]3 stelle'!O20+'2 stelle'!O20+'1 stella'!O20+'[2]residenza tur'!O20+'[2]campeggio'!O20+'[2]agriturismo'!O20+'[2]Ostello'!O20+'[2]Casa per Ferie'!O20+'[2]affittacamere'!O20+'[2]appartamenti'!O20+'[2]bed&amp;breakfast'!O20</f>
        <v>0</v>
      </c>
      <c r="P21" s="29"/>
      <c r="Q21" s="98">
        <f>'[1]completa'!R21</f>
        <v>0</v>
      </c>
      <c r="R21" s="32">
        <f>'[2]5 stelle'!R20+'[2]4 stelle'!R20+'[2]3 stelle'!R20+'2 stelle'!R20+'1 stella'!R20+'[2]residenza tur'!R20+'[2]campeggio'!R20+'[2]agriturismo'!R20+'[2]Ostello'!R20+'[2]Casa per Ferie'!R20+'[2]affittacamere'!R20+'[2]appartamenti'!R20+'[2]bed&amp;breakfast'!R20</f>
        <v>0</v>
      </c>
      <c r="S21" s="29"/>
    </row>
    <row r="22" spans="1:19" ht="13.5" customHeight="1">
      <c r="A22" s="28" t="s">
        <v>15</v>
      </c>
      <c r="B22" s="18">
        <f>'[1]completa'!C22</f>
        <v>5991</v>
      </c>
      <c r="C22" s="19">
        <f>'[2]5 stelle'!C21+'[2]4 stelle'!C21+'[2]3 stelle'!C21+'2 stelle'!C21+'1 stella'!C21+'[2]residenza tur'!C21+'[2]campeggio'!C21+'[2]agriturismo'!C21+'[2]Ostello'!C21+'[2]Casa per Ferie'!C21+'[2]affittacamere'!C21+'[2]appartamenti'!C21+'[2]bed&amp;breakfast'!C21</f>
        <v>6602</v>
      </c>
      <c r="D22" s="29">
        <f>100*(C22-B22)/B22</f>
        <v>10.198631280253714</v>
      </c>
      <c r="E22" s="18">
        <f>'[1]completa'!F22</f>
        <v>14185</v>
      </c>
      <c r="F22" s="19">
        <f>'[2]5 stelle'!F21+'[2]4 stelle'!F21+'[2]3 stelle'!F21+'2 stelle'!F21+'1 stella'!F21+'[2]residenza tur'!F21+'[2]campeggio'!F21+'[2]agriturismo'!F21+'[2]Ostello'!F21+'[2]Casa per Ferie'!F21+'[2]affittacamere'!F21+'[2]appartamenti'!F21+'[2]bed&amp;breakfast'!F21</f>
        <v>14858</v>
      </c>
      <c r="G22" s="29">
        <f>100*(F22-E22)/E22</f>
        <v>4.74444836094466</v>
      </c>
      <c r="H22" s="18">
        <f>'[1]completa'!I22</f>
        <v>5615</v>
      </c>
      <c r="I22" s="19">
        <f>'[2]5 stelle'!I21+'[2]4 stelle'!I21+'[2]3 stelle'!I21+'2 stelle'!I21+'1 stella'!I21+'[2]residenza tur'!I21+'[2]campeggio'!I21+'[2]agriturismo'!I21+'[2]Ostello'!I21+'[2]Casa per Ferie'!I21+'[2]affittacamere'!I21+'[2]appartamenti'!I21+'[2]bed&amp;breakfast'!I21</f>
        <v>4859</v>
      </c>
      <c r="J22" s="29">
        <f>100*(I22-H22)/H22</f>
        <v>-13.463935886019591</v>
      </c>
      <c r="K22" s="18">
        <f>'[1]completa'!L22</f>
        <v>11602</v>
      </c>
      <c r="L22" s="19">
        <f>'[2]5 stelle'!L21+'[2]4 stelle'!L21+'[2]3 stelle'!L21+'2 stelle'!L21+'1 stella'!L21+'[2]residenza tur'!L21+'[2]campeggio'!L21+'[2]agriturismo'!L21+'[2]Ostello'!L21+'[2]Casa per Ferie'!L21+'[2]affittacamere'!L21+'[2]appartamenti'!L21+'[2]bed&amp;breakfast'!L21</f>
        <v>10412</v>
      </c>
      <c r="M22" s="29">
        <f>100*(L22-K22)/K22</f>
        <v>-10.256852266850544</v>
      </c>
      <c r="N22" s="98">
        <f>'[1]completa'!O22</f>
        <v>11606</v>
      </c>
      <c r="O22" s="32">
        <f>'[2]5 stelle'!O21+'[2]4 stelle'!O21+'[2]3 stelle'!O21+'2 stelle'!O21+'1 stella'!O21+'[2]residenza tur'!O21+'[2]campeggio'!O21+'[2]agriturismo'!O21+'[2]Ostello'!O21+'[2]Casa per Ferie'!O21+'[2]affittacamere'!O21+'[2]appartamenti'!O21+'[2]bed&amp;breakfast'!O21</f>
        <v>11461</v>
      </c>
      <c r="P22" s="29">
        <f>100*(O22-N22)/N22</f>
        <v>-1.2493537825262795</v>
      </c>
      <c r="Q22" s="98">
        <f>'[1]completa'!R22</f>
        <v>25787</v>
      </c>
      <c r="R22" s="32">
        <f>'[2]5 stelle'!R21+'[2]4 stelle'!R21+'[2]3 stelle'!R21+'2 stelle'!R21+'1 stella'!R21+'[2]residenza tur'!R21+'[2]campeggio'!R21+'[2]agriturismo'!R21+'[2]Ostello'!R21+'[2]Casa per Ferie'!R21+'[2]affittacamere'!R21+'[2]appartamenti'!R21+'[2]bed&amp;breakfast'!R21</f>
        <v>25270</v>
      </c>
      <c r="S22" s="29">
        <f>100*(R22-Q22)/Q22</f>
        <v>-2.0048861829604063</v>
      </c>
    </row>
    <row r="23" spans="1:19" ht="13.5" customHeight="1">
      <c r="A23" s="28"/>
      <c r="B23" s="18">
        <f>'[1]completa'!C23</f>
        <v>0</v>
      </c>
      <c r="C23" s="19">
        <f>'[2]5 stelle'!C22+'[2]4 stelle'!C22+'[2]3 stelle'!C22+'2 stelle'!C22+'1 stella'!C22+'[2]residenza tur'!C22+'[2]campeggio'!C22+'[2]agriturismo'!C22+'[2]Ostello'!C22+'[2]Casa per Ferie'!C22+'[2]affittacamere'!C22+'[2]appartamenti'!C22+'[2]bed&amp;breakfast'!C22</f>
        <v>0</v>
      </c>
      <c r="D23" s="29"/>
      <c r="E23" s="18">
        <f>'[1]completa'!F23</f>
        <v>0</v>
      </c>
      <c r="F23" s="19">
        <f>'[2]5 stelle'!F22+'[2]4 stelle'!F22+'[2]3 stelle'!F22+'2 stelle'!F22+'1 stella'!F22+'[2]residenza tur'!F22+'[2]campeggio'!F22+'[2]agriturismo'!F22+'[2]Ostello'!F22+'[2]Casa per Ferie'!F22+'[2]affittacamere'!F22+'[2]appartamenti'!F22+'[2]bed&amp;breakfast'!F22</f>
        <v>0</v>
      </c>
      <c r="G23" s="29"/>
      <c r="H23" s="18">
        <f>'[1]completa'!I23</f>
        <v>0</v>
      </c>
      <c r="I23" s="19">
        <f>'[2]5 stelle'!I22+'[2]4 stelle'!I22+'[2]3 stelle'!I22+'2 stelle'!I22+'1 stella'!I22+'[2]residenza tur'!I22+'[2]campeggio'!I22+'[2]agriturismo'!I22+'[2]Ostello'!I22+'[2]Casa per Ferie'!I22+'[2]affittacamere'!I22+'[2]appartamenti'!I22+'[2]bed&amp;breakfast'!I22</f>
        <v>0</v>
      </c>
      <c r="J23" s="29"/>
      <c r="K23" s="18">
        <f>'[1]completa'!L23</f>
        <v>0</v>
      </c>
      <c r="L23" s="19">
        <f>'[2]5 stelle'!L22+'[2]4 stelle'!L22+'[2]3 stelle'!L22+'2 stelle'!L22+'1 stella'!L22+'[2]residenza tur'!L22+'[2]campeggio'!L22+'[2]agriturismo'!L22+'[2]Ostello'!L22+'[2]Casa per Ferie'!L22+'[2]affittacamere'!L22+'[2]appartamenti'!L22+'[2]bed&amp;breakfast'!L22</f>
        <v>0</v>
      </c>
      <c r="M23" s="29"/>
      <c r="N23" s="98">
        <f>'[1]completa'!O23</f>
        <v>0</v>
      </c>
      <c r="O23" s="32">
        <f>'[2]5 stelle'!O22+'[2]4 stelle'!O22+'[2]3 stelle'!O22+'2 stelle'!O22+'1 stella'!O22+'[2]residenza tur'!O22+'[2]campeggio'!O22+'[2]agriturismo'!O22+'[2]Ostello'!O22+'[2]Casa per Ferie'!O22+'[2]affittacamere'!O22+'[2]appartamenti'!O22+'[2]bed&amp;breakfast'!O22</f>
        <v>0</v>
      </c>
      <c r="P23" s="29"/>
      <c r="Q23" s="98">
        <f>'[1]completa'!R23</f>
        <v>0</v>
      </c>
      <c r="R23" s="32">
        <f>'[2]5 stelle'!R22+'[2]4 stelle'!R22+'[2]3 stelle'!R22+'2 stelle'!R22+'1 stella'!R22+'[2]residenza tur'!R22+'[2]campeggio'!R22+'[2]agriturismo'!R22+'[2]Ostello'!R22+'[2]Casa per Ferie'!R22+'[2]affittacamere'!R22+'[2]appartamenti'!R22+'[2]bed&amp;breakfast'!R22</f>
        <v>0</v>
      </c>
      <c r="S23" s="29"/>
    </row>
    <row r="24" spans="1:19" ht="13.5" customHeight="1">
      <c r="A24" s="28" t="s">
        <v>16</v>
      </c>
      <c r="B24" s="18">
        <f>'[1]completa'!C24</f>
        <v>7170</v>
      </c>
      <c r="C24" s="19">
        <f>'[2]5 stelle'!C23+'[2]4 stelle'!C23+'[2]3 stelle'!C23+'2 stelle'!C23+'1 stella'!C23+'[2]residenza tur'!C23+'[2]campeggio'!C23+'[2]agriturismo'!C23+'[2]Ostello'!C23+'[2]Casa per Ferie'!C23+'[2]affittacamere'!C23+'[2]appartamenti'!C23+'[2]bed&amp;breakfast'!C23</f>
        <v>8432</v>
      </c>
      <c r="D24" s="29">
        <f>100*(C24-B24)/B24</f>
        <v>17.601115760111576</v>
      </c>
      <c r="E24" s="18">
        <f>'[1]completa'!F24</f>
        <v>15935</v>
      </c>
      <c r="F24" s="19">
        <f>'[2]5 stelle'!F23+'[2]4 stelle'!F23+'[2]3 stelle'!F23+'2 stelle'!F23+'1 stella'!F23+'[2]residenza tur'!F23+'[2]campeggio'!F23+'[2]agriturismo'!F23+'[2]Ostello'!F23+'[2]Casa per Ferie'!F23+'[2]affittacamere'!F23+'[2]appartamenti'!F23+'[2]bed&amp;breakfast'!F23</f>
        <v>20082</v>
      </c>
      <c r="G24" s="29">
        <f>100*(F24-E24)/E24</f>
        <v>26.024474427361156</v>
      </c>
      <c r="H24" s="18">
        <f>'[1]completa'!I24</f>
        <v>4883</v>
      </c>
      <c r="I24" s="19">
        <f>'[2]5 stelle'!I23+'[2]4 stelle'!I23+'[2]3 stelle'!I23+'2 stelle'!I23+'1 stella'!I23+'[2]residenza tur'!I23+'[2]campeggio'!I23+'[2]agriturismo'!I23+'[2]Ostello'!I23+'[2]Casa per Ferie'!I23+'[2]affittacamere'!I23+'[2]appartamenti'!I23+'[2]bed&amp;breakfast'!I23</f>
        <v>5010</v>
      </c>
      <c r="J24" s="29">
        <f>100*(I24-H24)/H24</f>
        <v>2.6008601269711242</v>
      </c>
      <c r="K24" s="18">
        <f>'[1]completa'!L24</f>
        <v>10292</v>
      </c>
      <c r="L24" s="19">
        <f>'[2]5 stelle'!L23+'[2]4 stelle'!L23+'[2]3 stelle'!L23+'2 stelle'!L23+'1 stella'!L23+'[2]residenza tur'!L23+'[2]campeggio'!L23+'[2]agriturismo'!L23+'[2]Ostello'!L23+'[2]Casa per Ferie'!L23+'[2]affittacamere'!L23+'[2]appartamenti'!L23+'[2]bed&amp;breakfast'!L23</f>
        <v>10132</v>
      </c>
      <c r="M24" s="29">
        <f>100*(L24-K24)/K24</f>
        <v>-1.554605518849592</v>
      </c>
      <c r="N24" s="98">
        <f>'[1]completa'!O24</f>
        <v>12053</v>
      </c>
      <c r="O24" s="32">
        <f>'[2]5 stelle'!O23+'[2]4 stelle'!O23+'[2]3 stelle'!O23+'2 stelle'!O23+'1 stella'!O23+'[2]residenza tur'!O23+'[2]campeggio'!O23+'[2]agriturismo'!O23+'[2]Ostello'!O23+'[2]Casa per Ferie'!O23+'[2]affittacamere'!O23+'[2]appartamenti'!O23+'[2]bed&amp;breakfast'!O23</f>
        <v>13442</v>
      </c>
      <c r="P24" s="29">
        <f>100*(O24-N24)/N24</f>
        <v>11.524101883348544</v>
      </c>
      <c r="Q24" s="98">
        <f>'[1]completa'!R24</f>
        <v>26227</v>
      </c>
      <c r="R24" s="32">
        <f>'[2]5 stelle'!R23+'[2]4 stelle'!R23+'[2]3 stelle'!R23+'2 stelle'!R23+'1 stella'!R23+'[2]residenza tur'!R23+'[2]campeggio'!R23+'[2]agriturismo'!R23+'[2]Ostello'!R23+'[2]Casa per Ferie'!R23+'[2]affittacamere'!R23+'[2]appartamenti'!R23+'[2]bed&amp;breakfast'!R23</f>
        <v>30214</v>
      </c>
      <c r="S24" s="29">
        <f>100*(R24-Q24)/Q24</f>
        <v>15.201891180844168</v>
      </c>
    </row>
    <row r="25" spans="1:19" ht="13.5" customHeight="1">
      <c r="A25" s="28"/>
      <c r="B25" s="18">
        <f>'[1]completa'!C25</f>
        <v>0</v>
      </c>
      <c r="C25" s="19">
        <f>'[2]5 stelle'!C24+'[2]4 stelle'!C24+'[2]3 stelle'!C24+'2 stelle'!C24+'1 stella'!C24+'[2]residenza tur'!C24+'[2]campeggio'!C24+'[2]agriturismo'!C24+'[2]Ostello'!C24+'[2]Casa per Ferie'!C24+'[2]affittacamere'!C24+'[2]appartamenti'!C24+'[2]bed&amp;breakfast'!C24</f>
        <v>0</v>
      </c>
      <c r="D25" s="29"/>
      <c r="E25" s="18">
        <f>'[1]completa'!F25</f>
        <v>0</v>
      </c>
      <c r="F25" s="19">
        <f>'[2]5 stelle'!F24+'[2]4 stelle'!F24+'[2]3 stelle'!F24+'2 stelle'!F24+'1 stella'!F24+'[2]residenza tur'!F24+'[2]campeggio'!F24+'[2]agriturismo'!F24+'[2]Ostello'!F24+'[2]Casa per Ferie'!F24+'[2]affittacamere'!F24+'[2]appartamenti'!F24+'[2]bed&amp;breakfast'!F24</f>
        <v>0</v>
      </c>
      <c r="G25" s="29"/>
      <c r="H25" s="18">
        <f>'[1]completa'!I25</f>
        <v>0</v>
      </c>
      <c r="I25" s="19">
        <f>'[2]5 stelle'!I24+'[2]4 stelle'!I24+'[2]3 stelle'!I24+'2 stelle'!I24+'1 stella'!I24+'[2]residenza tur'!I24+'[2]campeggio'!I24+'[2]agriturismo'!I24+'[2]Ostello'!I24+'[2]Casa per Ferie'!I24+'[2]affittacamere'!I24+'[2]appartamenti'!I24+'[2]bed&amp;breakfast'!I24</f>
        <v>0</v>
      </c>
      <c r="J25" s="29"/>
      <c r="K25" s="18">
        <f>'[1]completa'!L25</f>
        <v>0</v>
      </c>
      <c r="L25" s="19">
        <f>'[2]5 stelle'!L24+'[2]4 stelle'!L24+'[2]3 stelle'!L24+'2 stelle'!L24+'1 stella'!L24+'[2]residenza tur'!L24+'[2]campeggio'!L24+'[2]agriturismo'!L24+'[2]Ostello'!L24+'[2]Casa per Ferie'!L24+'[2]affittacamere'!L24+'[2]appartamenti'!L24+'[2]bed&amp;breakfast'!L24</f>
        <v>0</v>
      </c>
      <c r="M25" s="29"/>
      <c r="N25" s="98">
        <f>'[1]completa'!O25</f>
        <v>0</v>
      </c>
      <c r="O25" s="32">
        <f>'[2]5 stelle'!O24+'[2]4 stelle'!O24+'[2]3 stelle'!O24+'2 stelle'!O24+'1 stella'!O24+'[2]residenza tur'!O24+'[2]campeggio'!O24+'[2]agriturismo'!O24+'[2]Ostello'!O24+'[2]Casa per Ferie'!O24+'[2]affittacamere'!O24+'[2]appartamenti'!O24+'[2]bed&amp;breakfast'!O24</f>
        <v>0</v>
      </c>
      <c r="P25" s="29"/>
      <c r="Q25" s="98">
        <f>'[1]completa'!R25</f>
        <v>0</v>
      </c>
      <c r="R25" s="32">
        <f>'[2]5 stelle'!R24+'[2]4 stelle'!R24+'[2]3 stelle'!R24+'2 stelle'!R24+'1 stella'!R24+'[2]residenza tur'!R24+'[2]campeggio'!R24+'[2]agriturismo'!R24+'[2]Ostello'!R24+'[2]Casa per Ferie'!R24+'[2]affittacamere'!R24+'[2]appartamenti'!R24+'[2]bed&amp;breakfast'!R24</f>
        <v>0</v>
      </c>
      <c r="S25" s="29"/>
    </row>
    <row r="26" spans="1:19" ht="13.5" customHeight="1">
      <c r="A26" s="28" t="s">
        <v>17</v>
      </c>
      <c r="B26" s="18">
        <f>'[1]completa'!C26</f>
        <v>8824</v>
      </c>
      <c r="C26" s="19">
        <f>'[2]5 stelle'!C25+'[2]4 stelle'!C25+'[2]3 stelle'!C25+'2 stelle'!C25+'1 stella'!C25+'[2]residenza tur'!C25+'[2]campeggio'!C25+'[2]agriturismo'!C25+'[2]Ostello'!C25+'[2]Casa per Ferie'!C25+'[2]affittacamere'!C25+'[2]appartamenti'!C25+'[2]bed&amp;breakfast'!C25</f>
        <v>9892</v>
      </c>
      <c r="D26" s="29">
        <f>100*(C26-B26)/B26</f>
        <v>12.103354487760653</v>
      </c>
      <c r="E26" s="18">
        <f>'[1]completa'!F26</f>
        <v>17492</v>
      </c>
      <c r="F26" s="19">
        <f>'[2]5 stelle'!F25+'[2]4 stelle'!F25+'[2]3 stelle'!F25+'2 stelle'!F25+'1 stella'!F25+'[2]residenza tur'!F25+'[2]campeggio'!F25+'[2]agriturismo'!F25+'[2]Ostello'!F25+'[2]Casa per Ferie'!F25+'[2]affittacamere'!F25+'[2]appartamenti'!F25+'[2]bed&amp;breakfast'!F25</f>
        <v>21947</v>
      </c>
      <c r="G26" s="29">
        <f>100*(F26-E26)/E26</f>
        <v>25.46878573061971</v>
      </c>
      <c r="H26" s="18">
        <f>'[1]completa'!I26</f>
        <v>5531</v>
      </c>
      <c r="I26" s="19">
        <f>'[2]5 stelle'!I25+'[2]4 stelle'!I25+'[2]3 stelle'!I25+'2 stelle'!I25+'1 stella'!I25+'[2]residenza tur'!I25+'[2]campeggio'!I25+'[2]agriturismo'!I25+'[2]Ostello'!I25+'[2]Casa per Ferie'!I25+'[2]affittacamere'!I25+'[2]appartamenti'!I25+'[2]bed&amp;breakfast'!I25</f>
        <v>5585</v>
      </c>
      <c r="J26" s="29">
        <f>100*(I26-H26)/H26</f>
        <v>0.9763153136864943</v>
      </c>
      <c r="K26" s="18">
        <f>'[1]completa'!L26</f>
        <v>12856</v>
      </c>
      <c r="L26" s="19">
        <f>'[2]5 stelle'!L25+'[2]4 stelle'!L25+'[2]3 stelle'!L25+'2 stelle'!L25+'1 stella'!L25+'[2]residenza tur'!L25+'[2]campeggio'!L25+'[2]agriturismo'!L25+'[2]Ostello'!L25+'[2]Casa per Ferie'!L25+'[2]affittacamere'!L25+'[2]appartamenti'!L25+'[2]bed&amp;breakfast'!L25</f>
        <v>13258</v>
      </c>
      <c r="M26" s="29">
        <f>100*(L26-K26)/K26</f>
        <v>3.1269446172993156</v>
      </c>
      <c r="N26" s="98">
        <f>'[1]completa'!O26</f>
        <v>14355</v>
      </c>
      <c r="O26" s="32">
        <f>'[2]5 stelle'!O25+'[2]4 stelle'!O25+'[2]3 stelle'!O25+'2 stelle'!O25+'1 stella'!O25+'[2]residenza tur'!O25+'[2]campeggio'!O25+'[2]agriturismo'!O25+'[2]Ostello'!O25+'[2]Casa per Ferie'!O25+'[2]affittacamere'!O25+'[2]appartamenti'!O25+'[2]bed&amp;breakfast'!O25</f>
        <v>15477</v>
      </c>
      <c r="P26" s="29">
        <f>100*(O26-N26)/N26</f>
        <v>7.816091954022989</v>
      </c>
      <c r="Q26" s="98">
        <f>'[1]completa'!R26</f>
        <v>30348</v>
      </c>
      <c r="R26" s="32">
        <f>'[2]5 stelle'!R25+'[2]4 stelle'!R25+'[2]3 stelle'!R25+'2 stelle'!R25+'1 stella'!R25+'[2]residenza tur'!R25+'[2]campeggio'!R25+'[2]agriturismo'!R25+'[2]Ostello'!R25+'[2]Casa per Ferie'!R25+'[2]affittacamere'!R25+'[2]appartamenti'!R25+'[2]bed&amp;breakfast'!R25</f>
        <v>35205</v>
      </c>
      <c r="S26" s="29">
        <f>100*(R26-Q26)/Q26</f>
        <v>16.004349545274813</v>
      </c>
    </row>
    <row r="27" spans="1:19" ht="13.5" customHeight="1">
      <c r="A27" s="28"/>
      <c r="B27" s="18">
        <f>'[1]completa'!C27</f>
        <v>0</v>
      </c>
      <c r="C27" s="19">
        <f>'[2]5 stelle'!C26+'[2]4 stelle'!C26+'[2]3 stelle'!C26+'2 stelle'!C26+'1 stella'!C26+'[2]residenza tur'!C26+'[2]campeggio'!C26+'[2]agriturismo'!C26+'[2]Ostello'!C26+'[2]Casa per Ferie'!C26+'[2]affittacamere'!C26+'[2]appartamenti'!C26+'[2]bed&amp;breakfast'!C26</f>
        <v>0</v>
      </c>
      <c r="D27" s="29"/>
      <c r="E27" s="18">
        <f>'[1]completa'!F27</f>
        <v>0</v>
      </c>
      <c r="F27" s="19">
        <f>'[2]5 stelle'!F26+'[2]4 stelle'!F26+'[2]3 stelle'!F26+'2 stelle'!F26+'1 stella'!F26+'[2]residenza tur'!F26+'[2]campeggio'!F26+'[2]agriturismo'!F26+'[2]Ostello'!F26+'[2]Casa per Ferie'!F26+'[2]affittacamere'!F26+'[2]appartamenti'!F26+'[2]bed&amp;breakfast'!F26</f>
        <v>0</v>
      </c>
      <c r="G27" s="29"/>
      <c r="H27" s="18">
        <f>'[1]completa'!I27</f>
        <v>0</v>
      </c>
      <c r="I27" s="19">
        <f>'[2]5 stelle'!I26+'[2]4 stelle'!I26+'[2]3 stelle'!I26+'2 stelle'!I26+'1 stella'!I26+'[2]residenza tur'!I26+'[2]campeggio'!I26+'[2]agriturismo'!I26+'[2]Ostello'!I26+'[2]Casa per Ferie'!I26+'[2]affittacamere'!I26+'[2]appartamenti'!I26+'[2]bed&amp;breakfast'!I26</f>
        <v>0</v>
      </c>
      <c r="J27" s="29"/>
      <c r="K27" s="18">
        <f>'[1]completa'!L27</f>
        <v>0</v>
      </c>
      <c r="L27" s="19">
        <f>'[2]5 stelle'!L26+'[2]4 stelle'!L26+'[2]3 stelle'!L26+'2 stelle'!L26+'1 stella'!L26+'[2]residenza tur'!L26+'[2]campeggio'!L26+'[2]agriturismo'!L26+'[2]Ostello'!L26+'[2]Casa per Ferie'!L26+'[2]affittacamere'!L26+'[2]appartamenti'!L26+'[2]bed&amp;breakfast'!L26</f>
        <v>0</v>
      </c>
      <c r="M27" s="29"/>
      <c r="N27" s="98">
        <f>'[1]completa'!O27</f>
        <v>0</v>
      </c>
      <c r="O27" s="32">
        <f>'[2]5 stelle'!O26+'[2]4 stelle'!O26+'[2]3 stelle'!O26+'2 stelle'!O26+'1 stella'!O26+'[2]residenza tur'!O26+'[2]campeggio'!O26+'[2]agriturismo'!O26+'[2]Ostello'!O26+'[2]Casa per Ferie'!O26+'[2]affittacamere'!O26+'[2]appartamenti'!O26+'[2]bed&amp;breakfast'!O26</f>
        <v>0</v>
      </c>
      <c r="P27" s="29"/>
      <c r="Q27" s="98">
        <f>'[1]completa'!R27</f>
        <v>0</v>
      </c>
      <c r="R27" s="32">
        <f>'[2]5 stelle'!R26+'[2]4 stelle'!R26+'[2]3 stelle'!R26+'2 stelle'!R26+'1 stella'!R26+'[2]residenza tur'!R26+'[2]campeggio'!R26+'[2]agriturismo'!R26+'[2]Ostello'!R26+'[2]Casa per Ferie'!R26+'[2]affittacamere'!R26+'[2]appartamenti'!R26+'[2]bed&amp;breakfast'!R26</f>
        <v>0</v>
      </c>
      <c r="S27" s="29"/>
    </row>
    <row r="28" spans="1:19" ht="13.5" customHeight="1">
      <c r="A28" s="28" t="s">
        <v>18</v>
      </c>
      <c r="B28" s="18">
        <f>'[1]completa'!C28</f>
        <v>9526</v>
      </c>
      <c r="C28" s="19">
        <f>'[2]5 stelle'!C27+'[2]4 stelle'!C27+'[2]3 stelle'!C27+'2 stelle'!C27+'1 stella'!C27+'[2]residenza tur'!C27+'[2]campeggio'!C27+'[2]agriturismo'!C27+'[2]Ostello'!C27+'[2]Casa per Ferie'!C27+'[2]affittacamere'!C27+'[2]appartamenti'!C27+'[2]bed&amp;breakfast'!C27</f>
        <v>11002</v>
      </c>
      <c r="D28" s="29">
        <f>100*(C28-B28)/B28</f>
        <v>15.494436279655678</v>
      </c>
      <c r="E28" s="18">
        <f>'[1]completa'!F28</f>
        <v>19026</v>
      </c>
      <c r="F28" s="19">
        <f>'[2]5 stelle'!F27+'[2]4 stelle'!F27+'[2]3 stelle'!F27+'2 stelle'!F27+'1 stella'!F27+'[2]residenza tur'!F27+'[2]campeggio'!F27+'[2]agriturismo'!F27+'[2]Ostello'!F27+'[2]Casa per Ferie'!F27+'[2]affittacamere'!F27+'[2]appartamenti'!F27+'[2]bed&amp;breakfast'!F27</f>
        <v>21928</v>
      </c>
      <c r="G28" s="29">
        <f>100*(F28-E28)/E28</f>
        <v>15.252811941553663</v>
      </c>
      <c r="H28" s="18">
        <f>'[1]completa'!I28</f>
        <v>4599</v>
      </c>
      <c r="I28" s="19">
        <f>'[2]5 stelle'!I27+'[2]4 stelle'!I27+'[2]3 stelle'!I27+'2 stelle'!I27+'1 stella'!I27+'[2]residenza tur'!I27+'[2]campeggio'!I27+'[2]agriturismo'!I27+'[2]Ostello'!I27+'[2]Casa per Ferie'!I27+'[2]affittacamere'!I27+'[2]appartamenti'!I27+'[2]bed&amp;breakfast'!I27</f>
        <v>4900</v>
      </c>
      <c r="J28" s="29">
        <f>100*(I28-H28)/H28</f>
        <v>6.544901065449011</v>
      </c>
      <c r="K28" s="18">
        <f>'[1]completa'!L28</f>
        <v>11981</v>
      </c>
      <c r="L28" s="19">
        <f>'[2]5 stelle'!L27+'[2]4 stelle'!L27+'[2]3 stelle'!L27+'2 stelle'!L27+'1 stella'!L27+'[2]residenza tur'!L27+'[2]campeggio'!L27+'[2]agriturismo'!L27+'[2]Ostello'!L27+'[2]Casa per Ferie'!L27+'[2]affittacamere'!L27+'[2]appartamenti'!L27+'[2]bed&amp;breakfast'!L27</f>
        <v>12599</v>
      </c>
      <c r="M28" s="29">
        <f>100*(L28-K28)/K28</f>
        <v>5.158167097905016</v>
      </c>
      <c r="N28" s="98">
        <f>'[1]completa'!O28</f>
        <v>14125</v>
      </c>
      <c r="O28" s="32">
        <f>'[2]5 stelle'!O27+'[2]4 stelle'!O27+'[2]3 stelle'!O27+'2 stelle'!O27+'1 stella'!O27+'[2]residenza tur'!O27+'[2]campeggio'!O27+'[2]agriturismo'!O27+'[2]Ostello'!O27+'[2]Casa per Ferie'!O27+'[2]affittacamere'!O27+'[2]appartamenti'!O27+'[2]bed&amp;breakfast'!O27</f>
        <v>15902</v>
      </c>
      <c r="P28" s="29">
        <f>100*(O28-N28)/N28</f>
        <v>12.580530973451328</v>
      </c>
      <c r="Q28" s="98">
        <f>'[1]completa'!R28</f>
        <v>31007</v>
      </c>
      <c r="R28" s="32">
        <f>'[2]5 stelle'!R27+'[2]4 stelle'!R27+'[2]3 stelle'!R27+'2 stelle'!R27+'1 stella'!R27+'[2]residenza tur'!R27+'[2]campeggio'!R27+'[2]agriturismo'!R27+'[2]Ostello'!R27+'[2]Casa per Ferie'!R27+'[2]affittacamere'!R27+'[2]appartamenti'!R27+'[2]bed&amp;breakfast'!R27</f>
        <v>34527</v>
      </c>
      <c r="S28" s="29">
        <f>100*(R28-Q28)/Q28</f>
        <v>11.352275292675847</v>
      </c>
    </row>
    <row r="29" spans="1:19" ht="13.5" customHeight="1">
      <c r="A29" s="28"/>
      <c r="B29" s="18">
        <f>'[1]completa'!C29</f>
        <v>0</v>
      </c>
      <c r="C29" s="19">
        <f>'[2]5 stelle'!C28+'[2]4 stelle'!C28+'[2]3 stelle'!C28+'2 stelle'!C28+'1 stella'!C28+'[2]residenza tur'!C28+'[2]campeggio'!C28+'[2]agriturismo'!C28+'[2]Ostello'!C28+'[2]Casa per Ferie'!C28+'[2]affittacamere'!C28+'[2]appartamenti'!C28+'[2]bed&amp;breakfast'!C28</f>
        <v>0</v>
      </c>
      <c r="D29" s="29"/>
      <c r="E29" s="18">
        <f>'[1]completa'!F29</f>
        <v>0</v>
      </c>
      <c r="F29" s="19">
        <f>'[2]5 stelle'!F28+'[2]4 stelle'!F28+'[2]3 stelle'!F28+'2 stelle'!F28+'1 stella'!F28+'[2]residenza tur'!F28+'[2]campeggio'!F28+'[2]agriturismo'!F28+'[2]Ostello'!F28+'[2]Casa per Ferie'!F28+'[2]affittacamere'!F28+'[2]appartamenti'!F28+'[2]bed&amp;breakfast'!F28</f>
        <v>0</v>
      </c>
      <c r="G29" s="29"/>
      <c r="H29" s="18">
        <f>'[1]completa'!I29</f>
        <v>0</v>
      </c>
      <c r="I29" s="19">
        <f>'[2]5 stelle'!I28+'[2]4 stelle'!I28+'[2]3 stelle'!I28+'2 stelle'!I28+'1 stella'!I28+'[2]residenza tur'!I28+'[2]campeggio'!I28+'[2]agriturismo'!I28+'[2]Ostello'!I28+'[2]Casa per Ferie'!I28+'[2]affittacamere'!I28+'[2]appartamenti'!I28+'[2]bed&amp;breakfast'!I28</f>
        <v>0</v>
      </c>
      <c r="J29" s="29"/>
      <c r="K29" s="18">
        <f>'[1]completa'!L29</f>
        <v>0</v>
      </c>
      <c r="L29" s="19">
        <f>'[2]5 stelle'!L28+'[2]4 stelle'!L28+'[2]3 stelle'!L28+'2 stelle'!L28+'1 stella'!L28+'[2]residenza tur'!L28+'[2]campeggio'!L28+'[2]agriturismo'!L28+'[2]Ostello'!L28+'[2]Casa per Ferie'!L28+'[2]affittacamere'!L28+'[2]appartamenti'!L28+'[2]bed&amp;breakfast'!L28</f>
        <v>0</v>
      </c>
      <c r="M29" s="29"/>
      <c r="N29" s="98">
        <f>'[1]completa'!O29</f>
        <v>0</v>
      </c>
      <c r="O29" s="32">
        <f>'[2]5 stelle'!O28+'[2]4 stelle'!O28+'[2]3 stelle'!O28+'2 stelle'!O28+'1 stella'!O28+'[2]residenza tur'!O28+'[2]campeggio'!O28+'[2]agriturismo'!O28+'[2]Ostello'!O28+'[2]Casa per Ferie'!O28+'[2]affittacamere'!O28+'[2]appartamenti'!O28+'[2]bed&amp;breakfast'!O28</f>
        <v>0</v>
      </c>
      <c r="P29" s="29"/>
      <c r="Q29" s="98">
        <f>'[1]completa'!R29</f>
        <v>0</v>
      </c>
      <c r="R29" s="32">
        <f>'[2]5 stelle'!R28+'[2]4 stelle'!R28+'[2]3 stelle'!R28+'2 stelle'!R28+'1 stella'!R28+'[2]residenza tur'!R28+'[2]campeggio'!R28+'[2]agriturismo'!R28+'[2]Ostello'!R28+'[2]Casa per Ferie'!R28+'[2]affittacamere'!R28+'[2]appartamenti'!R28+'[2]bed&amp;breakfast'!R28</f>
        <v>0</v>
      </c>
      <c r="S29" s="29"/>
    </row>
    <row r="30" spans="1:19" ht="13.5" customHeight="1">
      <c r="A30" s="28" t="s">
        <v>19</v>
      </c>
      <c r="B30" s="18">
        <f>'[1]completa'!C30</f>
        <v>9476</v>
      </c>
      <c r="C30" s="19">
        <f>'[2]5 stelle'!C29+'[2]4 stelle'!C29+'[2]3 stelle'!C29+'2 stelle'!C29+'1 stella'!C29+'[2]residenza tur'!C29+'[2]campeggio'!C29+'[2]agriturismo'!C29+'[2]Ostello'!C29+'[2]Casa per Ferie'!C29+'[2]affittacamere'!C29+'[2]appartamenti'!C29+'[2]bed&amp;breakfast'!C29</f>
        <v>10211</v>
      </c>
      <c r="D30" s="29">
        <f>100*(C30-B30)/B30</f>
        <v>7.756437315322921</v>
      </c>
      <c r="E30" s="18">
        <f>'[1]completa'!F30</f>
        <v>18571</v>
      </c>
      <c r="F30" s="19">
        <f>'[2]5 stelle'!F29+'[2]4 stelle'!F29+'[2]3 stelle'!F29+'2 stelle'!F29+'1 stella'!F29+'[2]residenza tur'!F29+'[2]campeggio'!F29+'[2]agriturismo'!F29+'[2]Ostello'!F29+'[2]Casa per Ferie'!F29+'[2]affittacamere'!F29+'[2]appartamenti'!F29+'[2]bed&amp;breakfast'!F29</f>
        <v>19613</v>
      </c>
      <c r="G30" s="29">
        <f>100*(F30-E30)/E30</f>
        <v>5.6108987130472245</v>
      </c>
      <c r="H30" s="18">
        <f>'[1]completa'!I30</f>
        <v>3191</v>
      </c>
      <c r="I30" s="19">
        <f>'[2]5 stelle'!I29+'[2]4 stelle'!I29+'[2]3 stelle'!I29+'2 stelle'!I29+'1 stella'!I29+'[2]residenza tur'!I29+'[2]campeggio'!I29+'[2]agriturismo'!I29+'[2]Ostello'!I29+'[2]Casa per Ferie'!I29+'[2]affittacamere'!I29+'[2]appartamenti'!I29+'[2]bed&amp;breakfast'!I29</f>
        <v>3262</v>
      </c>
      <c r="J30" s="29">
        <f>100*(I30-H30)/H30</f>
        <v>2.2250078345346287</v>
      </c>
      <c r="K30" s="18">
        <f>'[1]completa'!L30</f>
        <v>8345</v>
      </c>
      <c r="L30" s="19">
        <f>'[2]5 stelle'!L29+'[2]4 stelle'!L29+'[2]3 stelle'!L29+'2 stelle'!L29+'1 stella'!L29+'[2]residenza tur'!L29+'[2]campeggio'!L29+'[2]agriturismo'!L29+'[2]Ostello'!L29+'[2]Casa per Ferie'!L29+'[2]affittacamere'!L29+'[2]appartamenti'!L29+'[2]bed&amp;breakfast'!L29</f>
        <v>8610</v>
      </c>
      <c r="M30" s="29">
        <f>100*(L30-K30)/K30</f>
        <v>3.1755542240862793</v>
      </c>
      <c r="N30" s="98">
        <f>'[1]completa'!O30</f>
        <v>12667</v>
      </c>
      <c r="O30" s="32">
        <f>'[2]5 stelle'!O29+'[2]4 stelle'!O29+'[2]3 stelle'!O29+'2 stelle'!O29+'1 stella'!O29+'[2]residenza tur'!O29+'[2]campeggio'!O29+'[2]agriturismo'!O29+'[2]Ostello'!O29+'[2]Casa per Ferie'!O29+'[2]affittacamere'!O29+'[2]appartamenti'!O29+'[2]bed&amp;breakfast'!O29</f>
        <v>13473</v>
      </c>
      <c r="P30" s="29">
        <f>100*(O30-N30)/N30</f>
        <v>6.3629904476198</v>
      </c>
      <c r="Q30" s="98">
        <f>'[1]completa'!R30</f>
        <v>26916</v>
      </c>
      <c r="R30" s="32">
        <f>'[2]5 stelle'!R29+'[2]4 stelle'!R29+'[2]3 stelle'!R29+'2 stelle'!R29+'1 stella'!R29+'[2]residenza tur'!R29+'[2]campeggio'!R29+'[2]agriturismo'!R29+'[2]Ostello'!R29+'[2]Casa per Ferie'!R29+'[2]affittacamere'!R29+'[2]appartamenti'!R29+'[2]bed&amp;breakfast'!R29</f>
        <v>28223</v>
      </c>
      <c r="S30" s="29">
        <f>100*(R30-Q30)/Q30</f>
        <v>4.855847822856294</v>
      </c>
    </row>
    <row r="31" spans="1:19" ht="13.5" customHeight="1">
      <c r="A31" s="28"/>
      <c r="B31" s="18">
        <f>'[1]completa'!C31</f>
        <v>0</v>
      </c>
      <c r="C31" s="19">
        <f>'[2]5 stelle'!C30+'[2]4 stelle'!C30+'[2]3 stelle'!C30+'2 stelle'!C30+'1 stella'!C30+'[2]residenza tur'!C30+'[2]campeggio'!C30+'[2]agriturismo'!C30+'[2]Ostello'!C30+'[2]Casa per Ferie'!C30+'[2]affittacamere'!C30+'[2]appartamenti'!C30+'[2]bed&amp;breakfast'!C30</f>
        <v>0</v>
      </c>
      <c r="D31" s="29"/>
      <c r="E31" s="18">
        <f>'[1]completa'!F31</f>
        <v>0</v>
      </c>
      <c r="F31" s="19">
        <f>'[2]5 stelle'!F30+'[2]4 stelle'!F30+'[2]3 stelle'!F30+'2 stelle'!F30+'1 stella'!F30+'[2]residenza tur'!F30+'[2]campeggio'!F30+'[2]agriturismo'!F30+'[2]Ostello'!F30+'[2]Casa per Ferie'!F30+'[2]affittacamere'!F30+'[2]appartamenti'!F30+'[2]bed&amp;breakfast'!F30</f>
        <v>0</v>
      </c>
      <c r="G31" s="29"/>
      <c r="H31" s="18">
        <f>'[1]completa'!I31</f>
        <v>0</v>
      </c>
      <c r="I31" s="19">
        <f>'[2]5 stelle'!I30+'[2]4 stelle'!I30+'[2]3 stelle'!I30+'2 stelle'!I30+'1 stella'!I30+'[2]residenza tur'!I30+'[2]campeggio'!I30+'[2]agriturismo'!I30+'[2]Ostello'!I30+'[2]Casa per Ferie'!I30+'[2]affittacamere'!I30+'[2]appartamenti'!I30+'[2]bed&amp;breakfast'!I30</f>
        <v>0</v>
      </c>
      <c r="J31" s="29"/>
      <c r="K31" s="18">
        <f>'[1]completa'!L31</f>
        <v>0</v>
      </c>
      <c r="L31" s="19">
        <f>'[2]5 stelle'!L30+'[2]4 stelle'!L30+'[2]3 stelle'!L30+'2 stelle'!L30+'1 stella'!L30+'[2]residenza tur'!L30+'[2]campeggio'!L30+'[2]agriturismo'!L30+'[2]Ostello'!L30+'[2]Casa per Ferie'!L30+'[2]affittacamere'!L30+'[2]appartamenti'!L30+'[2]bed&amp;breakfast'!L30</f>
        <v>0</v>
      </c>
      <c r="M31" s="29"/>
      <c r="N31" s="98">
        <f>'[1]completa'!O31</f>
        <v>0</v>
      </c>
      <c r="O31" s="32">
        <f>'[2]5 stelle'!O30+'[2]4 stelle'!O30+'[2]3 stelle'!O30+'2 stelle'!O30+'1 stella'!O30+'[2]residenza tur'!O30+'[2]campeggio'!O30+'[2]agriturismo'!O30+'[2]Ostello'!O30+'[2]Casa per Ferie'!O30+'[2]affittacamere'!O30+'[2]appartamenti'!O30+'[2]bed&amp;breakfast'!O30</f>
        <v>0</v>
      </c>
      <c r="P31" s="29"/>
      <c r="Q31" s="98">
        <f>'[1]completa'!R31</f>
        <v>0</v>
      </c>
      <c r="R31" s="32">
        <f>'[2]5 stelle'!R30+'[2]4 stelle'!R30+'[2]3 stelle'!R30+'2 stelle'!R30+'1 stella'!R30+'[2]residenza tur'!R30+'[2]campeggio'!R30+'[2]agriturismo'!R30+'[2]Ostello'!R30+'[2]Casa per Ferie'!R30+'[2]affittacamere'!R30+'[2]appartamenti'!R30+'[2]bed&amp;breakfast'!R30</f>
        <v>0</v>
      </c>
      <c r="S31" s="29"/>
    </row>
    <row r="32" spans="1:19" ht="13.5" customHeight="1">
      <c r="A32" s="28" t="s">
        <v>20</v>
      </c>
      <c r="B32" s="18">
        <f>'[1]completa'!C32</f>
        <v>8642</v>
      </c>
      <c r="C32" s="19">
        <f>'[2]5 stelle'!C31+'[2]4 stelle'!C31+'[2]3 stelle'!C31+'2 stelle'!C31+'1 stella'!C31+'[2]residenza tur'!C31+'[2]campeggio'!C31+'[2]agriturismo'!C31+'[2]Ostello'!C31+'[2]Casa per Ferie'!C31+'[2]affittacamere'!C31+'[2]appartamenti'!C31+'[2]bed&amp;breakfast'!C31</f>
        <v>8101</v>
      </c>
      <c r="D32" s="29">
        <f>100*(C32-B32)/B32</f>
        <v>-6.2601249710715114</v>
      </c>
      <c r="E32" s="18">
        <f>'[1]completa'!F32</f>
        <v>16632</v>
      </c>
      <c r="F32" s="19">
        <f>'[2]5 stelle'!F31+'[2]4 stelle'!F31+'[2]3 stelle'!F31+'2 stelle'!F31+'1 stella'!F31+'[2]residenza tur'!F31+'[2]campeggio'!F31+'[2]agriturismo'!F31+'[2]Ostello'!F31+'[2]Casa per Ferie'!F31+'[2]affittacamere'!F31+'[2]appartamenti'!F31+'[2]bed&amp;breakfast'!F31</f>
        <v>16380</v>
      </c>
      <c r="G32" s="29">
        <f>100*(F32-E32)/E32</f>
        <v>-1.5151515151515151</v>
      </c>
      <c r="H32" s="18">
        <f>'[1]completa'!I32</f>
        <v>1784</v>
      </c>
      <c r="I32" s="19">
        <f>'[2]5 stelle'!I31+'[2]4 stelle'!I31+'[2]3 stelle'!I31+'2 stelle'!I31+'1 stella'!I31+'[2]residenza tur'!I31+'[2]campeggio'!I31+'[2]agriturismo'!I31+'[2]Ostello'!I31+'[2]Casa per Ferie'!I31+'[2]affittacamere'!I31+'[2]appartamenti'!I31+'[2]bed&amp;breakfast'!I31</f>
        <v>1871</v>
      </c>
      <c r="J32" s="29">
        <f>100*(I32-H32)/H32</f>
        <v>4.876681614349776</v>
      </c>
      <c r="K32" s="18">
        <f>'[1]completa'!L32</f>
        <v>4892</v>
      </c>
      <c r="L32" s="19">
        <f>'[2]5 stelle'!L31+'[2]4 stelle'!L31+'[2]3 stelle'!L31+'2 stelle'!L31+'1 stella'!L31+'[2]residenza tur'!L31+'[2]campeggio'!L31+'[2]agriturismo'!L31+'[2]Ostello'!L31+'[2]Casa per Ferie'!L31+'[2]affittacamere'!L31+'[2]appartamenti'!L31+'[2]bed&amp;breakfast'!L31</f>
        <v>5254</v>
      </c>
      <c r="M32" s="29">
        <f>100*(L32-K32)/K32</f>
        <v>7.399836467702372</v>
      </c>
      <c r="N32" s="98">
        <f>'[1]completa'!O32</f>
        <v>10426</v>
      </c>
      <c r="O32" s="32">
        <f>'[2]5 stelle'!O31+'[2]4 stelle'!O31+'[2]3 stelle'!O31+'2 stelle'!O31+'1 stella'!O31+'[2]residenza tur'!O31+'[2]campeggio'!O31+'[2]agriturismo'!O31+'[2]Ostello'!O31+'[2]Casa per Ferie'!O31+'[2]affittacamere'!O31+'[2]appartamenti'!O31+'[2]bed&amp;breakfast'!O31</f>
        <v>9972</v>
      </c>
      <c r="P32" s="29">
        <f>100*(O32-N32)/N32</f>
        <v>-4.354498369460963</v>
      </c>
      <c r="Q32" s="98">
        <f>'[1]completa'!R32</f>
        <v>21524</v>
      </c>
      <c r="R32" s="32">
        <f>'[2]5 stelle'!R31+'[2]4 stelle'!R31+'[2]3 stelle'!R31+'2 stelle'!R31+'1 stella'!R31+'[2]residenza tur'!R31+'[2]campeggio'!R31+'[2]agriturismo'!R31+'[2]Ostello'!R31+'[2]Casa per Ferie'!R31+'[2]affittacamere'!R31+'[2]appartamenti'!R31+'[2]bed&amp;breakfast'!R31</f>
        <v>21634</v>
      </c>
      <c r="S32" s="29">
        <f>100*(R32-Q32)/Q32</f>
        <v>0.5110574242705817</v>
      </c>
    </row>
    <row r="33" spans="1:19" ht="13.5" customHeight="1">
      <c r="A33" s="28"/>
      <c r="B33" s="18"/>
      <c r="C33" s="19"/>
      <c r="D33" s="69"/>
      <c r="E33" s="18"/>
      <c r="F33" s="19"/>
      <c r="G33" s="69"/>
      <c r="H33" s="18"/>
      <c r="I33" s="19">
        <f>'[2]5 stelle'!I32+'[2]4 stelle'!I32+'[2]3 stelle'!I32+'2 stelle'!I32+'1 stella'!I32+'[2]residenza tur'!I32+'[2]campeggio'!I32+'[2]agriturismo'!I32+'[2]affittacamere'!I32</f>
        <v>0</v>
      </c>
      <c r="J33" s="69"/>
      <c r="K33" s="18"/>
      <c r="L33" s="19">
        <f>'[2]5 stelle'!L32+'[2]4 stelle'!L32+'[2]3 stelle'!L32+'2 stelle'!L32+'1 stella'!L32+'[2]residenza tur'!L32+'[2]campeggio'!L32+'[2]agriturismo'!L32+'[2]affittacamere'!L32</f>
        <v>0</v>
      </c>
      <c r="M33" s="69"/>
      <c r="N33" s="18"/>
      <c r="O33" s="19">
        <f>'[2]5 stelle'!O32+'[2]4 stelle'!O32+'[2]3 stelle'!O32+'2 stelle'!O32+'1 stella'!O32+'[2]residenza tur'!O32+'[2]campeggio'!O32+'[2]agriturismo'!O32+'[2]affittacamere'!O32</f>
        <v>0</v>
      </c>
      <c r="P33" s="69"/>
      <c r="Q33" s="98"/>
      <c r="R33" s="19">
        <f>'[2]5 stelle'!R32+'[2]4 stelle'!R32+'[2]3 stelle'!R32+'2 stelle'!R32+'1 stella'!R32+'[2]residenza tur'!R32+'[2]campeggio'!R32+'[2]agriturismo'!R32+'[2]affittacamere'!R32</f>
        <v>0</v>
      </c>
      <c r="S33" s="30"/>
    </row>
    <row r="34" spans="1:19" ht="13.5" customHeight="1">
      <c r="A34" s="99" t="s">
        <v>3</v>
      </c>
      <c r="B34" s="100">
        <f>SUM(B10:B32)</f>
        <v>103348</v>
      </c>
      <c r="C34" s="101">
        <f>SUM(C10:C32)</f>
        <v>112870</v>
      </c>
      <c r="D34" s="102">
        <f>100*(C34-B34)/B34</f>
        <v>9.213530982699229</v>
      </c>
      <c r="E34" s="103">
        <f>SUM(E10:E32)</f>
        <v>206491</v>
      </c>
      <c r="F34" s="101">
        <f>SUM(F10:F32)</f>
        <v>226264</v>
      </c>
      <c r="G34" s="102">
        <f>100*(F34-E34)/E34</f>
        <v>9.575720007167382</v>
      </c>
      <c r="H34" s="103">
        <f>SUM(H10:H32)</f>
        <v>48211</v>
      </c>
      <c r="I34" s="101">
        <f>SUM(I10:I32)</f>
        <v>48736</v>
      </c>
      <c r="J34" s="102">
        <f>100*(I34-H34)/H34</f>
        <v>1.0889630997075357</v>
      </c>
      <c r="K34" s="103">
        <f>SUM(K10:K32)</f>
        <v>110222</v>
      </c>
      <c r="L34" s="101">
        <f>SUM(L10:L32)</f>
        <v>113107</v>
      </c>
      <c r="M34" s="102">
        <f>100*(L34-K34)/K34</f>
        <v>2.61744479323547</v>
      </c>
      <c r="N34" s="103">
        <f>SUM(N10:N32)</f>
        <v>151559</v>
      </c>
      <c r="O34" s="101">
        <f>SUM(O10:O33)</f>
        <v>161606</v>
      </c>
      <c r="P34" s="102">
        <f>100*(O34-N34)/N34</f>
        <v>6.629101538014899</v>
      </c>
      <c r="Q34" s="103">
        <f>SUM(Q10:Q33)</f>
        <v>316713</v>
      </c>
      <c r="R34" s="104">
        <f>SUM(R10:R33)</f>
        <v>339371</v>
      </c>
      <c r="S34" s="105">
        <f>100*(R34-Q34)/Q34</f>
        <v>7.154111135318096</v>
      </c>
    </row>
    <row r="35" spans="1:19" ht="13.5" customHeight="1">
      <c r="A35" s="1"/>
      <c r="B35" s="2"/>
      <c r="C35" s="72"/>
      <c r="D35" s="79"/>
      <c r="E35" s="2"/>
      <c r="F35" s="1"/>
      <c r="G35" s="8"/>
      <c r="H35" s="2"/>
      <c r="I35" s="1"/>
      <c r="J35" s="1"/>
      <c r="K35" s="2"/>
      <c r="L35" s="1"/>
      <c r="M35" s="1"/>
      <c r="N35" s="1"/>
      <c r="O35" s="72"/>
      <c r="P35" s="72"/>
      <c r="Q35" s="72"/>
      <c r="R35" s="72"/>
      <c r="S35" s="1"/>
    </row>
    <row r="36" ht="13.5" customHeight="1">
      <c r="R36" s="78"/>
    </row>
    <row r="37" ht="13.5" customHeight="1">
      <c r="I37" s="78"/>
    </row>
  </sheetData>
  <printOptions/>
  <pageMargins left="0.35433070866141736" right="0.1968503937007874" top="0.5905511811023623" bottom="0.5118110236220472" header="0.5118110236220472" footer="0.5118110236220472"/>
  <pageSetup horizontalDpi="300" verticalDpi="300" orientation="landscape" paperSize="9" r:id="rId2"/>
  <headerFooter alignWithMargins="0">
    <oddFooter>&amp;R5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5"/>
  <dimension ref="A4:S35"/>
  <sheetViews>
    <sheetView workbookViewId="0" topLeftCell="H25">
      <selection activeCell="S31" sqref="S31"/>
    </sheetView>
  </sheetViews>
  <sheetFormatPr defaultColWidth="9.140625" defaultRowHeight="13.5" customHeight="1"/>
  <cols>
    <col min="1" max="1" width="9.00390625" style="3" customWidth="1"/>
    <col min="2" max="2" width="7.28125" style="40" customWidth="1"/>
    <col min="3" max="3" width="7.28125" style="3" customWidth="1"/>
    <col min="4" max="4" width="5.8515625" style="3" customWidth="1"/>
    <col min="5" max="5" width="8.8515625" style="40" bestFit="1" customWidth="1"/>
    <col min="6" max="6" width="8.28125" style="3" customWidth="1"/>
    <col min="7" max="7" width="5.57421875" style="3" customWidth="1"/>
    <col min="8" max="8" width="7.28125" style="40" customWidth="1"/>
    <col min="9" max="9" width="7.28125" style="3" customWidth="1"/>
    <col min="10" max="10" width="6.28125" style="3" bestFit="1" customWidth="1"/>
    <col min="11" max="11" width="7.28125" style="40" customWidth="1"/>
    <col min="12" max="12" width="7.28125" style="3" customWidth="1"/>
    <col min="13" max="13" width="5.7109375" style="3" customWidth="1"/>
    <col min="14" max="14" width="8.57421875" style="3" bestFit="1" customWidth="1"/>
    <col min="15" max="15" width="8.421875" style="3" customWidth="1"/>
    <col min="16" max="16" width="5.57421875" style="3" customWidth="1"/>
    <col min="17" max="17" width="8.28125" style="3" customWidth="1"/>
    <col min="18" max="18" width="8.57421875" style="3" bestFit="1" customWidth="1"/>
    <col min="19" max="19" width="6.28125" style="3" bestFit="1" customWidth="1"/>
    <col min="20" max="16384" width="9.140625" style="3" customWidth="1"/>
  </cols>
  <sheetData>
    <row r="4" spans="1:19" ht="13.5" customHeight="1">
      <c r="A4" s="1"/>
      <c r="B4" s="2"/>
      <c r="C4" s="1"/>
      <c r="D4" s="1"/>
      <c r="E4" s="2"/>
      <c r="F4" s="1"/>
      <c r="G4" s="1"/>
      <c r="H4" s="2"/>
      <c r="I4" s="1"/>
      <c r="J4" s="1"/>
      <c r="K4" s="2"/>
      <c r="L4" s="1"/>
      <c r="M4" s="1"/>
      <c r="N4" s="1"/>
      <c r="O4" s="1"/>
      <c r="P4" s="1"/>
      <c r="Q4" s="1"/>
      <c r="R4" s="1"/>
      <c r="S4" s="1"/>
    </row>
    <row r="5" spans="1:19" ht="13.5" customHeight="1">
      <c r="A5" s="4" t="s">
        <v>0</v>
      </c>
      <c r="B5" s="5" t="s">
        <v>1</v>
      </c>
      <c r="C5" s="6"/>
      <c r="D5" s="6"/>
      <c r="E5" s="5"/>
      <c r="F5" s="6"/>
      <c r="G5" s="6"/>
      <c r="H5" s="5" t="s">
        <v>2</v>
      </c>
      <c r="I5" s="6"/>
      <c r="J5" s="6"/>
      <c r="K5" s="5"/>
      <c r="L5" s="6"/>
      <c r="M5" s="6"/>
      <c r="N5" s="6" t="s">
        <v>3</v>
      </c>
      <c r="O5" s="6"/>
      <c r="P5" s="6"/>
      <c r="Q5" s="6"/>
      <c r="R5" s="6"/>
      <c r="S5" s="6"/>
    </row>
    <row r="6" spans="1:19" ht="13.5" customHeight="1">
      <c r="A6" s="7"/>
      <c r="B6" s="2"/>
      <c r="C6" s="1"/>
      <c r="D6" s="8"/>
      <c r="E6" s="2"/>
      <c r="F6" s="1"/>
      <c r="G6" s="8"/>
      <c r="H6" s="9"/>
      <c r="I6" s="10"/>
      <c r="J6" s="10"/>
      <c r="K6" s="11"/>
      <c r="L6" s="10"/>
      <c r="M6" s="10"/>
      <c r="N6" s="10"/>
      <c r="O6" s="10"/>
      <c r="P6" s="10"/>
      <c r="Q6" s="10"/>
      <c r="R6" s="10"/>
      <c r="S6" s="10"/>
    </row>
    <row r="7" spans="1:19" ht="13.5" customHeight="1">
      <c r="A7" s="12"/>
      <c r="B7" s="67" t="s">
        <v>24</v>
      </c>
      <c r="C7" s="14" t="s">
        <v>4</v>
      </c>
      <c r="D7" s="15" t="s">
        <v>6</v>
      </c>
      <c r="E7" s="67" t="s">
        <v>23</v>
      </c>
      <c r="F7" s="46" t="s">
        <v>21</v>
      </c>
      <c r="G7" s="16" t="s">
        <v>6</v>
      </c>
      <c r="H7" s="67" t="s">
        <v>24</v>
      </c>
      <c r="I7" s="45" t="s">
        <v>4</v>
      </c>
      <c r="J7" s="17" t="s">
        <v>6</v>
      </c>
      <c r="K7" s="73" t="s">
        <v>25</v>
      </c>
      <c r="L7" s="45" t="s">
        <v>7</v>
      </c>
      <c r="M7" s="17" t="s">
        <v>6</v>
      </c>
      <c r="N7" s="67" t="s">
        <v>24</v>
      </c>
      <c r="O7" s="46" t="s">
        <v>4</v>
      </c>
      <c r="P7" s="15" t="s">
        <v>6</v>
      </c>
      <c r="Q7" s="74" t="s">
        <v>25</v>
      </c>
      <c r="R7" s="46" t="s">
        <v>7</v>
      </c>
      <c r="S7" s="15" t="s">
        <v>6</v>
      </c>
    </row>
    <row r="8" spans="1:19" ht="13.5" customHeight="1">
      <c r="A8" s="7"/>
      <c r="B8" s="18"/>
      <c r="C8" s="19"/>
      <c r="D8" s="20"/>
      <c r="E8" s="18"/>
      <c r="F8" s="19"/>
      <c r="G8" s="21"/>
      <c r="H8" s="22"/>
      <c r="I8" s="23"/>
      <c r="J8" s="21"/>
      <c r="K8" s="22"/>
      <c r="L8" s="23"/>
      <c r="M8" s="21"/>
      <c r="N8" s="24"/>
      <c r="O8" s="19"/>
      <c r="P8" s="20"/>
      <c r="Q8" s="25"/>
      <c r="R8" s="26"/>
      <c r="S8" s="27"/>
    </row>
    <row r="9" spans="1:19" ht="13.5" customHeight="1">
      <c r="A9" s="28" t="s">
        <v>9</v>
      </c>
      <c r="B9" s="18">
        <f>'[2]5 stelle'!$B$9+'[2]4 stelle'!B9+'[2]3 stelle'!B9+'2 stelle'!B9+'1 stella'!B9+'[2]residenza tur'!B9</f>
        <v>5814</v>
      </c>
      <c r="C9" s="19">
        <f>'[2]5 stelle'!C9+'[2]4 stelle'!C9+'[2]3 stelle'!C9+'2 stelle'!C9+'1 stella'!C9+'[2]residenza tur'!C9</f>
        <v>6235</v>
      </c>
      <c r="D9" s="29">
        <f>100*(C9-B9)/B9</f>
        <v>7.241142070863433</v>
      </c>
      <c r="E9" s="18">
        <f>'[2]5 stelle'!$E$9+'[2]4 stelle'!E9+'[2]3 stelle'!E9+'2 stelle'!E9+'1 stella'!E9+'[2]residenza tur'!E9</f>
        <v>12169</v>
      </c>
      <c r="F9" s="19">
        <f>'[2]5 stelle'!F9+'[2]4 stelle'!F9+'[2]3 stelle'!F9+'2 stelle'!F9+'1 stella'!F9+'[2]residenza tur'!F9</f>
        <v>12215</v>
      </c>
      <c r="G9" s="29">
        <f>100*(F9-E9)/E9</f>
        <v>0.37800969677048235</v>
      </c>
      <c r="H9" s="18">
        <f>'[2]5 stelle'!$H9+'[2]4 stelle'!H9+'[2]3 stelle'!H9+'2 stelle'!H9+'1 stella'!H9+'[2]residenza tur'!H9</f>
        <v>1232</v>
      </c>
      <c r="I9" s="19">
        <f>'[2]5 stelle'!I9+'[2]4 stelle'!I9+'[2]3 stelle'!I9+'2 stelle'!I9+'1 stella'!I9+'[2]residenza tur'!I9</f>
        <v>1671</v>
      </c>
      <c r="J9" s="29">
        <f>100*(I9-H9)/H9</f>
        <v>35.633116883116884</v>
      </c>
      <c r="K9" s="18">
        <f>'[2]5 stelle'!$K9+'[2]4 stelle'!K9+'[2]3 stelle'!K9+'2 stelle'!K9+'1 stella'!K9+'[2]residenza tur'!K9</f>
        <v>2970</v>
      </c>
      <c r="L9" s="19">
        <f>'[2]5 stelle'!L9+'[2]4 stelle'!L9+'[2]3 stelle'!L9+'2 stelle'!L9+'1 stella'!L9+'[2]residenza tur'!L9</f>
        <v>3846</v>
      </c>
      <c r="M9" s="29">
        <f>100*(L9-K9)/K9</f>
        <v>29.494949494949495</v>
      </c>
      <c r="N9" s="18">
        <f>'[2]5 stelle'!$N9+'[2]4 stelle'!N9+'[2]3 stelle'!N9+'2 stelle'!N9+'1 stella'!N9+'[2]residenza tur'!N9</f>
        <v>7046</v>
      </c>
      <c r="O9" s="32">
        <f>'[2]5 stelle'!O9+'[2]4 stelle'!O9+'[2]3 stelle'!O9+'2 stelle'!O9+'1 stella'!O9+'[2]residenza tur'!O9</f>
        <v>7906</v>
      </c>
      <c r="P9" s="29">
        <f>100*(O9-N9)/N9</f>
        <v>12.205506670451319</v>
      </c>
      <c r="Q9" s="18">
        <f>'[2]5 stelle'!$Q9+'[2]4 stelle'!Q9+'[2]3 stelle'!Q9+'2 stelle'!Q9+'1 stella'!Q9+'[2]residenza tur'!Q9</f>
        <v>15139</v>
      </c>
      <c r="R9" s="32">
        <f>'[2]5 stelle'!R9+'[2]4 stelle'!R9+'[2]3 stelle'!R9+'2 stelle'!R9+'1 stella'!R9+'[2]residenza tur'!R9</f>
        <v>16061</v>
      </c>
      <c r="S9" s="29">
        <f>100*(R9-Q9)/Q9</f>
        <v>6.0902305304181255</v>
      </c>
    </row>
    <row r="10" spans="1:19" ht="13.5" customHeight="1">
      <c r="A10" s="28"/>
      <c r="B10" s="18"/>
      <c r="C10" s="19"/>
      <c r="D10" s="29"/>
      <c r="E10" s="18"/>
      <c r="F10" s="19"/>
      <c r="G10" s="29"/>
      <c r="H10" s="18"/>
      <c r="I10" s="19"/>
      <c r="J10" s="29"/>
      <c r="K10" s="18"/>
      <c r="L10" s="19"/>
      <c r="M10" s="29"/>
      <c r="N10" s="18"/>
      <c r="O10" s="32"/>
      <c r="P10" s="29"/>
      <c r="Q10" s="18"/>
      <c r="R10" s="32"/>
      <c r="S10" s="29"/>
    </row>
    <row r="11" spans="1:19" ht="13.5" customHeight="1">
      <c r="A11" s="28" t="s">
        <v>10</v>
      </c>
      <c r="B11" s="18">
        <f>'[2]5 stelle'!$B11+'[2]4 stelle'!B11+'[2]3 stelle'!B11+'2 stelle'!B11+'1 stella'!B11+'[2]residenza tur'!B11</f>
        <v>6527</v>
      </c>
      <c r="C11" s="19">
        <f>'[2]5 stelle'!C11+'[2]4 stelle'!C11+'[2]3 stelle'!C11+'2 stelle'!C11+'1 stella'!C11+'[2]residenza tur'!C11</f>
        <v>7335</v>
      </c>
      <c r="D11" s="29">
        <f>100*(C11-B11)/B11</f>
        <v>12.379347326489965</v>
      </c>
      <c r="E11" s="18">
        <f>'[2]5 stelle'!$E11+'[2]4 stelle'!E11+'[2]3 stelle'!E11+'2 stelle'!E11+'1 stella'!E11+'[2]residenza tur'!E11</f>
        <v>12243</v>
      </c>
      <c r="F11" s="19">
        <f>'[2]5 stelle'!F11+'[2]4 stelle'!F11+'[2]3 stelle'!F11+'2 stelle'!F11+'1 stella'!F11+'[2]residenza tur'!F11</f>
        <v>13435</v>
      </c>
      <c r="G11" s="29">
        <f>100*(F11-E11)/E11</f>
        <v>9.736175773911622</v>
      </c>
      <c r="H11" s="18">
        <f>'[2]5 stelle'!$H11+'[2]4 stelle'!H11+'[2]3 stelle'!H11+'2 stelle'!H11+'1 stella'!H11+'[2]residenza tur'!H11</f>
        <v>1623</v>
      </c>
      <c r="I11" s="19">
        <f>'[2]5 stelle'!I11+'[2]4 stelle'!I11+'[2]3 stelle'!I11+'2 stelle'!I11+'1 stella'!I11+'[2]residenza tur'!I11</f>
        <v>2189</v>
      </c>
      <c r="J11" s="29">
        <f>100*(I11-H11)/H11</f>
        <v>34.873690696241525</v>
      </c>
      <c r="K11" s="18">
        <f>'[2]5 stelle'!$K11+'[2]4 stelle'!K11+'[2]3 stelle'!K11+'2 stelle'!K11+'1 stella'!K11+'[2]residenza tur'!K11</f>
        <v>3360</v>
      </c>
      <c r="L11" s="19">
        <f>'[2]5 stelle'!L11+'[2]4 stelle'!L11+'[2]3 stelle'!L11+'2 stelle'!L11+'1 stella'!L11+'[2]residenza tur'!L11</f>
        <v>4703</v>
      </c>
      <c r="M11" s="29">
        <f>100*(L11-K11)/K11</f>
        <v>39.970238095238095</v>
      </c>
      <c r="N11" s="18">
        <f>'[2]5 stelle'!$N11+'[2]4 stelle'!N11+'[2]3 stelle'!N11+'2 stelle'!N11+'1 stella'!N11+'[2]residenza tur'!N11</f>
        <v>8150</v>
      </c>
      <c r="O11" s="32">
        <f>'[2]5 stelle'!O11+'[2]4 stelle'!O11+'[2]3 stelle'!O11+'2 stelle'!O11+'1 stella'!O11+'[2]residenza tur'!O11</f>
        <v>9524</v>
      </c>
      <c r="P11" s="29">
        <f>100*(O11-N11)/N11</f>
        <v>16.858895705521473</v>
      </c>
      <c r="Q11" s="18">
        <f>'[2]5 stelle'!$Q11+'[2]4 stelle'!Q11+'[2]3 stelle'!Q11+'2 stelle'!Q11+'1 stella'!Q11+'[2]residenza tur'!Q11</f>
        <v>15603</v>
      </c>
      <c r="R11" s="32">
        <f>'[2]5 stelle'!R11+'[2]4 stelle'!R11+'[2]3 stelle'!R11+'2 stelle'!R11+'1 stella'!R11+'[2]residenza tur'!R11</f>
        <v>18138</v>
      </c>
      <c r="S11" s="29">
        <f>100*(R11-Q11)/Q11</f>
        <v>16.246875600845993</v>
      </c>
    </row>
    <row r="12" spans="1:19" ht="13.5" customHeight="1">
      <c r="A12" s="28"/>
      <c r="B12" s="18"/>
      <c r="C12" s="19"/>
      <c r="D12" s="29"/>
      <c r="E12" s="18"/>
      <c r="F12" s="19"/>
      <c r="G12" s="29"/>
      <c r="H12" s="18"/>
      <c r="I12" s="19"/>
      <c r="J12" s="29"/>
      <c r="K12" s="18"/>
      <c r="L12" s="19"/>
      <c r="M12" s="29"/>
      <c r="N12" s="18"/>
      <c r="O12" s="32"/>
      <c r="P12" s="29"/>
      <c r="Q12" s="18"/>
      <c r="R12" s="32"/>
      <c r="S12" s="29"/>
    </row>
    <row r="13" spans="1:19" ht="13.5" customHeight="1">
      <c r="A13" s="28" t="s">
        <v>11</v>
      </c>
      <c r="B13" s="18">
        <f>'[2]5 stelle'!$B13+'[2]4 stelle'!B13+'[2]3 stelle'!B13+'2 stelle'!B13+'1 stella'!B13+'[2]residenza tur'!B13</f>
        <v>10670</v>
      </c>
      <c r="C13" s="19">
        <f>'[2]5 stelle'!C13+'[2]4 stelle'!C13+'[2]3 stelle'!C13+'2 stelle'!C13+'1 stella'!C13+'[2]residenza tur'!C13</f>
        <v>10475</v>
      </c>
      <c r="D13" s="29">
        <f>100*(C13-B13)/B13</f>
        <v>-1.8275538894095595</v>
      </c>
      <c r="E13" s="18">
        <f>'[2]5 stelle'!$E13+'[2]4 stelle'!E13+'[2]3 stelle'!E13+'2 stelle'!E13+'1 stella'!E13+'[2]residenza tur'!E13</f>
        <v>19783</v>
      </c>
      <c r="F13" s="19">
        <f>'[2]5 stelle'!F13+'[2]4 stelle'!F13+'[2]3 stelle'!F13+'2 stelle'!F13+'1 stella'!F13+'[2]residenza tur'!F13</f>
        <v>18352</v>
      </c>
      <c r="G13" s="29">
        <f>100*(F13-E13)/E13</f>
        <v>-7.233483293737047</v>
      </c>
      <c r="H13" s="18">
        <f>'[2]5 stelle'!$H13+'[2]4 stelle'!H13+'[2]3 stelle'!H13+'2 stelle'!H13+'1 stella'!H13+'[2]residenza tur'!H13</f>
        <v>2761</v>
      </c>
      <c r="I13" s="19">
        <f>'[2]5 stelle'!I13+'[2]4 stelle'!I13+'[2]3 stelle'!I13+'2 stelle'!I13+'1 stella'!I13+'[2]residenza tur'!I13</f>
        <v>4033</v>
      </c>
      <c r="J13" s="29">
        <f>100*(I13-H13)/H13</f>
        <v>46.070264396957626</v>
      </c>
      <c r="K13" s="18">
        <f>'[2]5 stelle'!$K13+'[2]4 stelle'!K13+'[2]3 stelle'!K13+'2 stelle'!K13+'1 stella'!K13+'[2]residenza tur'!K13</f>
        <v>5892</v>
      </c>
      <c r="L13" s="19">
        <f>'[2]5 stelle'!L13+'[2]4 stelle'!L13+'[2]3 stelle'!L13+'2 stelle'!L13+'1 stella'!L13+'[2]residenza tur'!L13</f>
        <v>9720</v>
      </c>
      <c r="M13" s="29">
        <f>100*(L13-K13)/K13</f>
        <v>64.96945010183299</v>
      </c>
      <c r="N13" s="18">
        <f>'[2]5 stelle'!$N13+'[2]4 stelle'!N13+'[2]3 stelle'!N13+'2 stelle'!N13+'1 stella'!N13+'[2]residenza tur'!N13</f>
        <v>13431</v>
      </c>
      <c r="O13" s="32">
        <f>'[2]5 stelle'!O13+'[2]4 stelle'!O13+'[2]3 stelle'!O13+'2 stelle'!O13+'1 stella'!O13+'[2]residenza tur'!O13</f>
        <v>14508</v>
      </c>
      <c r="P13" s="29">
        <f>100*(O13-N13)/N13</f>
        <v>8.01876256421711</v>
      </c>
      <c r="Q13" s="18">
        <f>'[2]5 stelle'!$Q13+'[2]4 stelle'!Q13+'[2]3 stelle'!Q13+'2 stelle'!Q13+'1 stella'!Q13+'[2]residenza tur'!Q13</f>
        <v>25675</v>
      </c>
      <c r="R13" s="32">
        <f>'[2]5 stelle'!R13+'[2]4 stelle'!R13+'[2]3 stelle'!R13+'2 stelle'!R13+'1 stella'!R13+'[2]residenza tur'!R13</f>
        <v>28072</v>
      </c>
      <c r="S13" s="29">
        <f>100*(R13-Q13)/Q13</f>
        <v>9.335929892891919</v>
      </c>
    </row>
    <row r="14" spans="1:19" ht="13.5" customHeight="1">
      <c r="A14" s="28"/>
      <c r="B14" s="18"/>
      <c r="C14" s="19"/>
      <c r="D14" s="29"/>
      <c r="E14" s="18"/>
      <c r="F14" s="19"/>
      <c r="G14" s="29"/>
      <c r="H14" s="18"/>
      <c r="I14" s="19"/>
      <c r="J14" s="29"/>
      <c r="K14" s="18"/>
      <c r="L14" s="19"/>
      <c r="M14" s="29"/>
      <c r="N14" s="18"/>
      <c r="O14" s="32"/>
      <c r="P14" s="29"/>
      <c r="Q14" s="18"/>
      <c r="R14" s="32"/>
      <c r="S14" s="29"/>
    </row>
    <row r="15" spans="1:19" ht="13.5" customHeight="1">
      <c r="A15" s="28" t="s">
        <v>12</v>
      </c>
      <c r="B15" s="18">
        <f>'[2]5 stelle'!$B15+'[2]4 stelle'!B15+'[2]3 stelle'!B15+'2 stelle'!B15+'1 stella'!B15+'[2]residenza tur'!B15</f>
        <v>10550</v>
      </c>
      <c r="C15" s="19">
        <f>'[2]5 stelle'!C15+'[2]4 stelle'!C15+'[2]3 stelle'!C15+'2 stelle'!C15+'1 stella'!C15+'[2]residenza tur'!C15</f>
        <v>11005</v>
      </c>
      <c r="D15" s="29">
        <f>100*(C15-B15)/B15</f>
        <v>4.312796208530806</v>
      </c>
      <c r="E15" s="18">
        <f>'[2]5 stelle'!$E15+'[2]4 stelle'!E15+'[2]3 stelle'!E15+'2 stelle'!E15+'1 stella'!E15+'[2]residenza tur'!E15</f>
        <v>19600</v>
      </c>
      <c r="F15" s="19">
        <f>'[2]5 stelle'!F15+'[2]4 stelle'!F15+'[2]3 stelle'!F15+'2 stelle'!F15+'1 stella'!F15+'[2]residenza tur'!F15</f>
        <v>19587</v>
      </c>
      <c r="G15" s="29">
        <f>100*(F15-E15)/E15</f>
        <v>-0.0663265306122449</v>
      </c>
      <c r="H15" s="18">
        <f>'[2]5 stelle'!$H15+'[2]4 stelle'!H15+'[2]3 stelle'!H15+'2 stelle'!H15+'1 stella'!H15+'[2]residenza tur'!H15</f>
        <v>4571</v>
      </c>
      <c r="I15" s="19">
        <f>'[2]5 stelle'!I15+'[2]4 stelle'!I15+'[2]3 stelle'!I15+'2 stelle'!I15+'1 stella'!I15+'[2]residenza tur'!I15</f>
        <v>3513</v>
      </c>
      <c r="J15" s="29">
        <f>100*(I15-H15)/H15</f>
        <v>-23.145919929993436</v>
      </c>
      <c r="K15" s="18">
        <f>'[2]5 stelle'!$K15+'[2]4 stelle'!K15+'[2]3 stelle'!K15+'2 stelle'!K15+'1 stella'!K15+'[2]residenza tur'!K15</f>
        <v>10186</v>
      </c>
      <c r="L15" s="19">
        <f>'[2]5 stelle'!L15+'[2]4 stelle'!L15+'[2]3 stelle'!L15+'2 stelle'!L15+'1 stella'!L15+'[2]residenza tur'!L15</f>
        <v>9192</v>
      </c>
      <c r="M15" s="29">
        <f>100*(L15-K15)/K15</f>
        <v>-9.758492047908895</v>
      </c>
      <c r="N15" s="18">
        <f>'[2]5 stelle'!$N15+'[2]4 stelle'!N15+'[2]3 stelle'!N15+'2 stelle'!N15+'1 stella'!N15+'[2]residenza tur'!N15</f>
        <v>15121</v>
      </c>
      <c r="O15" s="32">
        <f>'[2]5 stelle'!O15+'[2]4 stelle'!O15+'[2]3 stelle'!O15+'2 stelle'!O15+'1 stella'!O15+'[2]residenza tur'!O15</f>
        <v>14518</v>
      </c>
      <c r="P15" s="29">
        <f>100*(O15-N15)/N15</f>
        <v>-3.987831492626149</v>
      </c>
      <c r="Q15" s="18">
        <f>'[2]5 stelle'!$Q15+'[2]4 stelle'!Q15+'[2]3 stelle'!Q15+'2 stelle'!Q15+'1 stella'!Q15+'[2]residenza tur'!Q15</f>
        <v>29786</v>
      </c>
      <c r="R15" s="32">
        <f>'[2]5 stelle'!R15+'[2]4 stelle'!R15+'[2]3 stelle'!R15+'2 stelle'!R15+'1 stella'!R15+'[2]residenza tur'!R15</f>
        <v>28779</v>
      </c>
      <c r="S15" s="29">
        <f>100*(R15-Q15)/Q15</f>
        <v>-3.380782918149466</v>
      </c>
    </row>
    <row r="16" spans="1:19" ht="13.5" customHeight="1">
      <c r="A16" s="28"/>
      <c r="B16" s="18"/>
      <c r="C16" s="19"/>
      <c r="D16" s="29"/>
      <c r="E16" s="18"/>
      <c r="F16" s="19"/>
      <c r="G16" s="29"/>
      <c r="H16" s="18"/>
      <c r="I16" s="19"/>
      <c r="J16" s="29"/>
      <c r="K16" s="18"/>
      <c r="L16" s="19"/>
      <c r="M16" s="29"/>
      <c r="N16" s="18"/>
      <c r="O16" s="32"/>
      <c r="P16" s="29"/>
      <c r="Q16" s="18"/>
      <c r="R16" s="32"/>
      <c r="S16" s="29"/>
    </row>
    <row r="17" spans="1:19" ht="13.5" customHeight="1">
      <c r="A17" s="28" t="s">
        <v>13</v>
      </c>
      <c r="B17" s="18">
        <f>'[2]5 stelle'!$B17+'[2]4 stelle'!B17+'[2]3 stelle'!B17+'2 stelle'!B17+'1 stella'!B17+'[2]residenza tur'!B17</f>
        <v>9075</v>
      </c>
      <c r="C17" s="19">
        <f>'[2]5 stelle'!C17+'[2]4 stelle'!C17+'[2]3 stelle'!C17+'2 stelle'!C17+'1 stella'!C17+'[2]residenza tur'!C17</f>
        <v>10982</v>
      </c>
      <c r="D17" s="29">
        <f>100*(C17-B17)/B17</f>
        <v>21.013774104683197</v>
      </c>
      <c r="E17" s="18">
        <f>'[2]5 stelle'!$E17+'[2]4 stelle'!E17+'[2]3 stelle'!E17+'2 stelle'!E17+'1 stella'!E17+'[2]residenza tur'!E17</f>
        <v>16464</v>
      </c>
      <c r="F17" s="19">
        <f>'[2]5 stelle'!F17+'[2]4 stelle'!F17+'[2]3 stelle'!F17+'2 stelle'!F17+'1 stella'!F17+'[2]residenza tur'!F17</f>
        <v>18475</v>
      </c>
      <c r="G17" s="29">
        <f>100*(F17-E17)/E17</f>
        <v>12.214528668610301</v>
      </c>
      <c r="H17" s="18">
        <f>'[2]5 stelle'!$H17+'[2]4 stelle'!H17+'[2]3 stelle'!H17+'2 stelle'!H17+'1 stella'!H17+'[2]residenza tur'!H17</f>
        <v>5608</v>
      </c>
      <c r="I17" s="19">
        <f>'[2]5 stelle'!I17+'[2]4 stelle'!I17+'[2]3 stelle'!I17+'2 stelle'!I17+'1 stella'!I17+'[2]residenza tur'!I17</f>
        <v>5409</v>
      </c>
      <c r="J17" s="29">
        <f>100*(I17-H17)/H17</f>
        <v>-3.548502139800285</v>
      </c>
      <c r="K17" s="18">
        <f>'[2]5 stelle'!$K17+'[2]4 stelle'!K17+'[2]3 stelle'!K17+'2 stelle'!K17+'1 stella'!K17+'[2]residenza tur'!K17</f>
        <v>13384</v>
      </c>
      <c r="L17" s="19">
        <f>'[2]5 stelle'!L17+'[2]4 stelle'!L17+'[2]3 stelle'!L17+'2 stelle'!L17+'1 stella'!L17+'[2]residenza tur'!L17</f>
        <v>10227</v>
      </c>
      <c r="M17" s="29">
        <f>100*(L17-K17)/K17</f>
        <v>-23.58786610878661</v>
      </c>
      <c r="N17" s="18">
        <f>'[2]5 stelle'!$N17+'[2]4 stelle'!N17+'[2]3 stelle'!N17+'2 stelle'!N17+'1 stella'!N17+'[2]residenza tur'!N17</f>
        <v>14683</v>
      </c>
      <c r="O17" s="32">
        <f>'[2]5 stelle'!O17+'[2]4 stelle'!O17+'[2]3 stelle'!O17+'2 stelle'!O17+'1 stella'!O17+'[2]residenza tur'!O17</f>
        <v>16391</v>
      </c>
      <c r="P17" s="29">
        <f>100*(O17-N17)/N17</f>
        <v>11.632500170264933</v>
      </c>
      <c r="Q17" s="18">
        <f>'[2]5 stelle'!$Q17+'[2]4 stelle'!Q17+'[2]3 stelle'!Q17+'2 stelle'!Q17+'1 stella'!Q17+'[2]residenza tur'!Q17</f>
        <v>29848</v>
      </c>
      <c r="R17" s="32">
        <f>'[2]5 stelle'!R17+'[2]4 stelle'!R17+'[2]3 stelle'!R17+'2 stelle'!R17+'1 stella'!R17+'[2]residenza tur'!R17</f>
        <v>28702</v>
      </c>
      <c r="S17" s="29">
        <f>100*(R17-Q17)/Q17</f>
        <v>-3.839453229697132</v>
      </c>
    </row>
    <row r="18" spans="1:19" ht="13.5" customHeight="1">
      <c r="A18" s="28"/>
      <c r="B18" s="18"/>
      <c r="C18" s="19"/>
      <c r="D18" s="29"/>
      <c r="E18" s="18"/>
      <c r="F18" s="19"/>
      <c r="G18" s="29"/>
      <c r="H18" s="18"/>
      <c r="I18" s="19"/>
      <c r="J18" s="29"/>
      <c r="K18" s="18"/>
      <c r="L18" s="19"/>
      <c r="M18" s="29"/>
      <c r="N18" s="18"/>
      <c r="O18" s="19"/>
      <c r="P18" s="29"/>
      <c r="Q18" s="18"/>
      <c r="R18" s="19"/>
      <c r="S18" s="29"/>
    </row>
    <row r="19" spans="1:19" ht="13.5" customHeight="1">
      <c r="A19" s="28" t="s">
        <v>14</v>
      </c>
      <c r="B19" s="18">
        <f>'[2]5 stelle'!$B19+'[2]4 stelle'!B19+'[2]3 stelle'!B19+'2 stelle'!B19+'1 stella'!B19+'[2]residenza tur'!B19</f>
        <v>6900</v>
      </c>
      <c r="C19" s="19">
        <f>'[2]5 stelle'!C19+'[2]4 stelle'!C19+'[2]3 stelle'!C19+'2 stelle'!C19+'1 stella'!C19+'[2]residenza tur'!C19</f>
        <v>7461</v>
      </c>
      <c r="D19" s="29">
        <f>100*(C19-B19)/B19</f>
        <v>8.130434782608695</v>
      </c>
      <c r="E19" s="18">
        <f>'[2]5 stelle'!$E19+'[2]4 stelle'!E19+'[2]3 stelle'!E19+'2 stelle'!E19+'1 stella'!E19+'[2]residenza tur'!E19</f>
        <v>13222</v>
      </c>
      <c r="F19" s="19">
        <f>'[2]5 stelle'!F19+'[2]4 stelle'!F19+'[2]3 stelle'!F19+'2 stelle'!F19+'1 stella'!F19+'[2]residenza tur'!F19</f>
        <v>15807</v>
      </c>
      <c r="G19" s="29">
        <f>100*(F19-E19)/E19</f>
        <v>19.550748752079866</v>
      </c>
      <c r="H19" s="18">
        <f>'[2]5 stelle'!$H19+'[2]4 stelle'!H19+'[2]3 stelle'!H19+'2 stelle'!H19+'1 stella'!H19+'[2]residenza tur'!H19</f>
        <v>3890</v>
      </c>
      <c r="I19" s="19">
        <f>'[2]5 stelle'!I19+'[2]4 stelle'!I19+'[2]3 stelle'!I19+'2 stelle'!I19+'1 stella'!I19+'[2]residenza tur'!I19</f>
        <v>2936</v>
      </c>
      <c r="J19" s="29">
        <f>100*(I19-H19)/H19</f>
        <v>-24.524421593830333</v>
      </c>
      <c r="K19" s="18">
        <f>'[2]5 stelle'!$K19+'[2]4 stelle'!K19+'[2]3 stelle'!K19+'2 stelle'!K19+'1 stella'!K19+'[2]residenza tur'!K19</f>
        <v>7855</v>
      </c>
      <c r="L19" s="19">
        <f>'[2]5 stelle'!L19+'[2]4 stelle'!L19+'[2]3 stelle'!L19+'2 stelle'!L19+'1 stella'!L19+'[2]residenza tur'!L19</f>
        <v>6127</v>
      </c>
      <c r="M19" s="29">
        <f>100*(L19-K19)/K19</f>
        <v>-21.998726925525144</v>
      </c>
      <c r="N19" s="18">
        <f>'[2]5 stelle'!$N19+'[2]4 stelle'!N19+'[2]3 stelle'!N19+'2 stelle'!N19+'1 stella'!N19+'[2]residenza tur'!N19</f>
        <v>10790</v>
      </c>
      <c r="O19" s="32">
        <f>'[2]5 stelle'!O19+'[2]4 stelle'!O19+'[2]3 stelle'!O19+'2 stelle'!O19+'1 stella'!O19+'[2]residenza tur'!O19</f>
        <v>10397</v>
      </c>
      <c r="P19" s="29">
        <f>100*(O19-N19)/N19</f>
        <v>-3.6422613531047268</v>
      </c>
      <c r="Q19" s="18">
        <f>'[2]5 stelle'!$Q19+'[2]4 stelle'!Q19+'[2]3 stelle'!Q19+'2 stelle'!Q19+'1 stella'!Q19+'[2]residenza tur'!Q19</f>
        <v>21077</v>
      </c>
      <c r="R19" s="32">
        <f>'[2]5 stelle'!R19+'[2]4 stelle'!R19+'[2]3 stelle'!R19+'2 stelle'!R19+'1 stella'!R19+'[2]residenza tur'!R19</f>
        <v>21934</v>
      </c>
      <c r="S19" s="29">
        <f>100*(R19-Q19)/Q19</f>
        <v>4.066043554585567</v>
      </c>
    </row>
    <row r="20" spans="1:19" ht="13.5" customHeight="1">
      <c r="A20" s="28"/>
      <c r="B20" s="18"/>
      <c r="C20" s="19"/>
      <c r="D20" s="29"/>
      <c r="E20" s="18"/>
      <c r="F20" s="19"/>
      <c r="G20" s="29"/>
      <c r="H20" s="18"/>
      <c r="I20" s="19"/>
      <c r="J20" s="29"/>
      <c r="K20" s="18"/>
      <c r="L20" s="19"/>
      <c r="M20" s="29"/>
      <c r="N20" s="18"/>
      <c r="O20" s="19"/>
      <c r="P20" s="29"/>
      <c r="Q20" s="18"/>
      <c r="R20" s="19"/>
      <c r="S20" s="29"/>
    </row>
    <row r="21" spans="1:19" ht="13.5" customHeight="1">
      <c r="A21" s="28" t="s">
        <v>15</v>
      </c>
      <c r="B21" s="18">
        <f>'[2]5 stelle'!$B21+'[2]4 stelle'!B21+'[2]3 stelle'!B21+'2 stelle'!B21+'1 stella'!B21+'[2]residenza tur'!B21</f>
        <v>5395</v>
      </c>
      <c r="C21" s="19">
        <f>'[2]5 stelle'!C21+'[2]4 stelle'!C21+'[2]3 stelle'!C21+'2 stelle'!C21+'1 stella'!C21+'[2]residenza tur'!C21</f>
        <v>6008</v>
      </c>
      <c r="D21" s="29">
        <f>100*(C21-B21)/B21</f>
        <v>11.362372567191844</v>
      </c>
      <c r="E21" s="18">
        <f>'[2]5 stelle'!$E21+'[2]4 stelle'!E21+'[2]3 stelle'!E21+'2 stelle'!E21+'1 stella'!E21+'[2]residenza tur'!E21</f>
        <v>12276</v>
      </c>
      <c r="F21" s="19">
        <f>'[2]5 stelle'!F21+'[2]4 stelle'!F21+'[2]3 stelle'!F21+'2 stelle'!F21+'1 stella'!F21+'[2]residenza tur'!F21</f>
        <v>13293</v>
      </c>
      <c r="G21" s="29">
        <f>100*(F21-E21)/E21</f>
        <v>8.284457478005866</v>
      </c>
      <c r="H21" s="18">
        <f>'[2]5 stelle'!$H21+'[2]4 stelle'!H21+'[2]3 stelle'!H21+'2 stelle'!H21+'1 stella'!H21+'[2]residenza tur'!H21</f>
        <v>3957</v>
      </c>
      <c r="I21" s="19">
        <f>'[2]5 stelle'!I21+'[2]4 stelle'!I21+'[2]3 stelle'!I21+'2 stelle'!I21+'1 stella'!I21+'[2]residenza tur'!I21</f>
        <v>3290</v>
      </c>
      <c r="J21" s="29">
        <f>100*(I21-H21)/H21</f>
        <v>-16.856204195097295</v>
      </c>
      <c r="K21" s="18">
        <f>'[2]5 stelle'!$K21+'[2]4 stelle'!K21+'[2]3 stelle'!K21+'2 stelle'!K21+'1 stella'!K21+'[2]residenza tur'!K21</f>
        <v>8112</v>
      </c>
      <c r="L21" s="19">
        <f>'[2]5 stelle'!L21+'[2]4 stelle'!L21+'[2]3 stelle'!L21+'2 stelle'!L21+'1 stella'!L21+'[2]residenza tur'!L21</f>
        <v>6994</v>
      </c>
      <c r="M21" s="29">
        <f>100*(L21-K21)/K21</f>
        <v>-13.782051282051283</v>
      </c>
      <c r="N21" s="18">
        <f>'[2]5 stelle'!$N21+'[2]4 stelle'!N21+'[2]3 stelle'!N21+'2 stelle'!N21+'1 stella'!N21+'[2]residenza tur'!N21</f>
        <v>9352</v>
      </c>
      <c r="O21" s="32">
        <f>'[2]5 stelle'!O21+'[2]4 stelle'!O21+'[2]3 stelle'!O21+'2 stelle'!O21+'1 stella'!O21+'[2]residenza tur'!O21</f>
        <v>9298</v>
      </c>
      <c r="P21" s="29">
        <f>100*(O21-N21)/N21</f>
        <v>-0.5774165953806673</v>
      </c>
      <c r="Q21" s="18">
        <f>'[2]5 stelle'!$Q21+'[2]4 stelle'!Q21+'[2]3 stelle'!Q21+'2 stelle'!Q21+'1 stella'!Q21+'[2]residenza tur'!Q21</f>
        <v>20388</v>
      </c>
      <c r="R21" s="32">
        <f>'[2]5 stelle'!R21+'[2]4 stelle'!R21+'[2]3 stelle'!R21+'2 stelle'!R21+'1 stella'!R21+'[2]residenza tur'!R21</f>
        <v>20287</v>
      </c>
      <c r="S21" s="29">
        <f>100*(R21-Q21)/Q21</f>
        <v>-0.49538944477143415</v>
      </c>
    </row>
    <row r="22" spans="1:19" ht="13.5" customHeight="1">
      <c r="A22" s="28"/>
      <c r="B22" s="18"/>
      <c r="C22" s="19"/>
      <c r="D22" s="29"/>
      <c r="E22" s="18"/>
      <c r="F22" s="19"/>
      <c r="G22" s="29"/>
      <c r="H22" s="18"/>
      <c r="I22" s="19"/>
      <c r="J22" s="29"/>
      <c r="K22" s="18"/>
      <c r="L22" s="19"/>
      <c r="M22" s="29"/>
      <c r="N22" s="18"/>
      <c r="O22" s="19"/>
      <c r="P22" s="29"/>
      <c r="Q22" s="18"/>
      <c r="R22" s="19"/>
      <c r="S22" s="29"/>
    </row>
    <row r="23" spans="1:19" ht="13.5" customHeight="1">
      <c r="A23" s="28" t="s">
        <v>16</v>
      </c>
      <c r="B23" s="18">
        <f>'[2]5 stelle'!$B23+'[2]4 stelle'!B23+'[2]3 stelle'!B23+'2 stelle'!B23+'1 stella'!B23+'[2]residenza tur'!B23</f>
        <v>5868</v>
      </c>
      <c r="C23" s="19">
        <f>'[2]5 stelle'!C23+'[2]4 stelle'!C23+'[2]3 stelle'!C23+'2 stelle'!C23+'1 stella'!C23+'[2]residenza tur'!C23</f>
        <v>6419</v>
      </c>
      <c r="D23" s="29">
        <f>100*(C23-B23)/B23</f>
        <v>9.389911383776415</v>
      </c>
      <c r="E23" s="18">
        <f>'[2]5 stelle'!$E23+'[2]4 stelle'!E23+'[2]3 stelle'!E23+'2 stelle'!E23+'1 stella'!E23+'[2]residenza tur'!E23</f>
        <v>12510</v>
      </c>
      <c r="F23" s="19">
        <f>'[2]5 stelle'!F23+'[2]4 stelle'!F23+'[2]3 stelle'!F23+'2 stelle'!F23+'1 stella'!F23+'[2]residenza tur'!F23</f>
        <v>15434</v>
      </c>
      <c r="G23" s="29">
        <f>100*(F23-E23)/E23</f>
        <v>23.37330135891287</v>
      </c>
      <c r="H23" s="18">
        <f>'[2]5 stelle'!$H23+'[2]4 stelle'!H23+'[2]3 stelle'!H23+'2 stelle'!H23+'1 stella'!H23+'[2]residenza tur'!H23</f>
        <v>3304</v>
      </c>
      <c r="I23" s="19">
        <f>'[2]5 stelle'!I23+'[2]4 stelle'!I23+'[2]3 stelle'!I23+'2 stelle'!I23+'1 stella'!I23+'[2]residenza tur'!I23</f>
        <v>3206</v>
      </c>
      <c r="J23" s="29">
        <f>100*(I23-H23)/H23</f>
        <v>-2.9661016949152543</v>
      </c>
      <c r="K23" s="18">
        <f>'[2]5 stelle'!$K23+'[2]4 stelle'!K23+'[2]3 stelle'!K23+'2 stelle'!K23+'1 stella'!K23+'[2]residenza tur'!K23</f>
        <v>6970</v>
      </c>
      <c r="L23" s="19">
        <f>'[2]5 stelle'!L23+'[2]4 stelle'!L23+'[2]3 stelle'!L23+'2 stelle'!L23+'1 stella'!L23+'[2]residenza tur'!L23</f>
        <v>6396</v>
      </c>
      <c r="M23" s="29">
        <f>100*(L23-K23)/K23</f>
        <v>-8.235294117647058</v>
      </c>
      <c r="N23" s="18">
        <f>'[2]5 stelle'!$N23+'[2]4 stelle'!N23+'[2]3 stelle'!N23+'2 stelle'!N23+'1 stella'!N23+'[2]residenza tur'!N23</f>
        <v>9172</v>
      </c>
      <c r="O23" s="32">
        <f>'[2]5 stelle'!O23+'[2]4 stelle'!O23+'[2]3 stelle'!O23+'2 stelle'!O23+'1 stella'!O23+'[2]residenza tur'!O23</f>
        <v>9625</v>
      </c>
      <c r="P23" s="29">
        <f>100*(O23-N23)/N23</f>
        <v>4.938944614042739</v>
      </c>
      <c r="Q23" s="18">
        <f>'[2]5 stelle'!$Q23+'[2]4 stelle'!Q23+'[2]3 stelle'!Q23+'2 stelle'!Q23+'1 stella'!Q23+'[2]residenza tur'!Q23</f>
        <v>19480</v>
      </c>
      <c r="R23" s="32">
        <f>'[2]5 stelle'!R23+'[2]4 stelle'!R23+'[2]3 stelle'!R23+'2 stelle'!R23+'1 stella'!R23+'[2]residenza tur'!R23</f>
        <v>21830</v>
      </c>
      <c r="S23" s="29">
        <f>100*(R23-Q23)/Q23</f>
        <v>12.063655030800822</v>
      </c>
    </row>
    <row r="24" spans="1:19" ht="13.5" customHeight="1">
      <c r="A24" s="28"/>
      <c r="B24" s="18"/>
      <c r="C24" s="19"/>
      <c r="D24" s="29"/>
      <c r="E24" s="18"/>
      <c r="F24" s="19"/>
      <c r="G24" s="29"/>
      <c r="H24" s="18"/>
      <c r="I24" s="19"/>
      <c r="J24" s="29"/>
      <c r="K24" s="18"/>
      <c r="L24" s="19"/>
      <c r="M24" s="29"/>
      <c r="N24" s="18"/>
      <c r="O24" s="19"/>
      <c r="P24" s="29"/>
      <c r="Q24" s="18"/>
      <c r="R24" s="19"/>
      <c r="S24" s="29"/>
    </row>
    <row r="25" spans="1:19" ht="13.5" customHeight="1">
      <c r="A25" s="28" t="s">
        <v>17</v>
      </c>
      <c r="B25" s="18">
        <f>'[2]5 stelle'!$B25+'[2]4 stelle'!B25+'[2]3 stelle'!B25+'2 stelle'!B25+'1 stella'!B25+'[2]residenza tur'!B25</f>
        <v>7984</v>
      </c>
      <c r="C25" s="19">
        <f>'[2]5 stelle'!C25+'[2]4 stelle'!C25+'[2]3 stelle'!C25+'2 stelle'!C25+'1 stella'!C25+'[2]residenza tur'!C25</f>
        <v>8976</v>
      </c>
      <c r="D25" s="29">
        <f>100*(C25-B25)/B25</f>
        <v>12.424849699398798</v>
      </c>
      <c r="E25" s="18">
        <f>'[2]5 stelle'!$E25+'[2]4 stelle'!E25+'[2]3 stelle'!E25+'2 stelle'!E25+'1 stella'!E25+'[2]residenza tur'!E25</f>
        <v>15414</v>
      </c>
      <c r="F25" s="19">
        <f>'[2]5 stelle'!F25+'[2]4 stelle'!F25+'[2]3 stelle'!F25+'2 stelle'!F25+'1 stella'!F25+'[2]residenza tur'!F25</f>
        <v>19211</v>
      </c>
      <c r="G25" s="29">
        <f>100*(F25-E25)/E25</f>
        <v>24.63345011028935</v>
      </c>
      <c r="H25" s="18">
        <f>'[2]5 stelle'!$H25+'[2]4 stelle'!H25+'[2]3 stelle'!H25+'2 stelle'!H25+'1 stella'!H25+'[2]residenza tur'!H25</f>
        <v>4628</v>
      </c>
      <c r="I25" s="19">
        <f>'[2]5 stelle'!I25+'[2]4 stelle'!I25+'[2]3 stelle'!I25+'2 stelle'!I25+'1 stella'!I25+'[2]residenza tur'!I25</f>
        <v>4679</v>
      </c>
      <c r="J25" s="29">
        <f>100*(I25-H25)/H25</f>
        <v>1.1019878997407087</v>
      </c>
      <c r="K25" s="18">
        <f>'[2]5 stelle'!$K25+'[2]4 stelle'!K25+'[2]3 stelle'!K25+'2 stelle'!K25+'1 stella'!K25+'[2]residenza tur'!K25</f>
        <v>10553</v>
      </c>
      <c r="L25" s="19">
        <f>'[2]5 stelle'!L25+'[2]4 stelle'!L25+'[2]3 stelle'!L25+'2 stelle'!L25+'1 stella'!L25+'[2]residenza tur'!L25</f>
        <v>10579</v>
      </c>
      <c r="M25" s="29">
        <f>100*(L25-K25)/K25</f>
        <v>0.24637543826400077</v>
      </c>
      <c r="N25" s="18">
        <f>'[2]5 stelle'!$N25+'[2]4 stelle'!N25+'[2]3 stelle'!N25+'2 stelle'!N25+'1 stella'!N25+'[2]residenza tur'!N25</f>
        <v>12612</v>
      </c>
      <c r="O25" s="32">
        <f>'[2]5 stelle'!O25+'[2]4 stelle'!O25+'[2]3 stelle'!O25+'2 stelle'!O25+'1 stella'!O25+'[2]residenza tur'!O25</f>
        <v>13655</v>
      </c>
      <c r="P25" s="29">
        <f>100*(O25-N25)/N25</f>
        <v>8.269901680938789</v>
      </c>
      <c r="Q25" s="18">
        <f>'[2]5 stelle'!$Q25+'[2]4 stelle'!Q25+'[2]3 stelle'!Q25+'2 stelle'!Q25+'1 stella'!Q25+'[2]residenza tur'!Q25</f>
        <v>25967</v>
      </c>
      <c r="R25" s="32">
        <f>'[2]5 stelle'!R25+'[2]4 stelle'!R25+'[2]3 stelle'!R25+'2 stelle'!R25+'1 stella'!R25+'[2]residenza tur'!R25</f>
        <v>29790</v>
      </c>
      <c r="S25" s="29">
        <f>100*(R25-Q25)/Q25</f>
        <v>14.72253244502638</v>
      </c>
    </row>
    <row r="26" spans="1:19" ht="13.5" customHeight="1">
      <c r="A26" s="28"/>
      <c r="B26" s="18"/>
      <c r="C26" s="19"/>
      <c r="D26" s="29"/>
      <c r="E26" s="18"/>
      <c r="F26" s="19"/>
      <c r="G26" s="29"/>
      <c r="H26" s="18"/>
      <c r="I26" s="19"/>
      <c r="J26" s="29"/>
      <c r="K26" s="18"/>
      <c r="L26" s="19"/>
      <c r="M26" s="29"/>
      <c r="N26" s="18"/>
      <c r="O26" s="19"/>
      <c r="P26" s="29"/>
      <c r="Q26" s="18"/>
      <c r="R26" s="19"/>
      <c r="S26" s="29"/>
    </row>
    <row r="27" spans="1:19" ht="13.5" customHeight="1">
      <c r="A27" s="28" t="s">
        <v>18</v>
      </c>
      <c r="B27" s="18">
        <f>'[2]5 stelle'!$B27+'[2]4 stelle'!B27+'[2]3 stelle'!B27+'2 stelle'!B27+'1 stella'!B27+'[2]residenza tur'!B27</f>
        <v>8776</v>
      </c>
      <c r="C27" s="19">
        <f>'[2]5 stelle'!C27+'[2]4 stelle'!C27+'[2]3 stelle'!C27+'2 stelle'!C27+'1 stella'!C27+'[2]residenza tur'!C27</f>
        <v>9989</v>
      </c>
      <c r="D27" s="29">
        <f>100*(C27-B27)/B27</f>
        <v>13.821786690975387</v>
      </c>
      <c r="E27" s="18">
        <f>'[2]5 stelle'!$E27+'[2]4 stelle'!E27+'[2]3 stelle'!E27+'2 stelle'!E27+'1 stella'!E27+'[2]residenza tur'!E27</f>
        <v>16960</v>
      </c>
      <c r="F27" s="19">
        <f>'[2]5 stelle'!F27+'[2]4 stelle'!F27+'[2]3 stelle'!F27+'2 stelle'!F27+'1 stella'!F27+'[2]residenza tur'!F27</f>
        <v>19236</v>
      </c>
      <c r="G27" s="29">
        <f>100*(F27-E27)/E27</f>
        <v>13.419811320754716</v>
      </c>
      <c r="H27" s="18">
        <f>'[2]5 stelle'!$H27+'[2]4 stelle'!H27+'[2]3 stelle'!H27+'2 stelle'!H27+'1 stella'!H27+'[2]residenza tur'!H27</f>
        <v>4080</v>
      </c>
      <c r="I27" s="19">
        <f>'[2]5 stelle'!I27+'[2]4 stelle'!I27+'[2]3 stelle'!I27+'2 stelle'!I27+'1 stella'!I27+'[2]residenza tur'!I27</f>
        <v>4303</v>
      </c>
      <c r="J27" s="29">
        <f>100*(I27-H27)/H27</f>
        <v>5.465686274509804</v>
      </c>
      <c r="K27" s="18">
        <f>'[2]5 stelle'!$K27+'[2]4 stelle'!K27+'[2]3 stelle'!K27+'2 stelle'!K27+'1 stella'!K27+'[2]residenza tur'!K27</f>
        <v>10239</v>
      </c>
      <c r="L27" s="19">
        <f>'[2]5 stelle'!L27+'[2]4 stelle'!L27+'[2]3 stelle'!L27+'2 stelle'!L27+'1 stella'!L27+'[2]residenza tur'!L27</f>
        <v>10818</v>
      </c>
      <c r="M27" s="29">
        <f>100*(L27-K27)/K27</f>
        <v>5.654849106358043</v>
      </c>
      <c r="N27" s="18">
        <f>'[2]5 stelle'!$N27+'[2]4 stelle'!N27+'[2]3 stelle'!N27+'2 stelle'!N27+'1 stella'!N27+'[2]residenza tur'!N27</f>
        <v>12856</v>
      </c>
      <c r="O27" s="32">
        <f>'[2]5 stelle'!O27+'[2]4 stelle'!O27+'[2]3 stelle'!O27+'2 stelle'!O27+'1 stella'!O27+'[2]residenza tur'!O27</f>
        <v>14292</v>
      </c>
      <c r="P27" s="29">
        <f>100*(O27-N27)/N27</f>
        <v>11.169881767268201</v>
      </c>
      <c r="Q27" s="18">
        <f>'[2]5 stelle'!$Q27+'[2]4 stelle'!Q27+'[2]3 stelle'!Q27+'2 stelle'!Q27+'1 stella'!Q27+'[2]residenza tur'!Q27</f>
        <v>27199</v>
      </c>
      <c r="R27" s="32">
        <f>'[2]5 stelle'!R27+'[2]4 stelle'!R27+'[2]3 stelle'!R27+'2 stelle'!R27+'1 stella'!R27+'[2]residenza tur'!R27</f>
        <v>30054</v>
      </c>
      <c r="S27" s="29">
        <f>100*(R27-Q27)/Q27</f>
        <v>10.49670943784698</v>
      </c>
    </row>
    <row r="28" spans="1:19" ht="13.5" customHeight="1">
      <c r="A28" s="28"/>
      <c r="B28" s="18"/>
      <c r="C28" s="19"/>
      <c r="D28" s="29"/>
      <c r="E28" s="18"/>
      <c r="F28" s="19"/>
      <c r="G28" s="29"/>
      <c r="H28" s="18"/>
      <c r="I28" s="19"/>
      <c r="J28" s="29"/>
      <c r="K28" s="18"/>
      <c r="L28" s="19"/>
      <c r="M28" s="29"/>
      <c r="N28" s="18"/>
      <c r="O28" s="19"/>
      <c r="P28" s="29"/>
      <c r="Q28" s="18"/>
      <c r="R28" s="19"/>
      <c r="S28" s="29"/>
    </row>
    <row r="29" spans="1:19" ht="13.5" customHeight="1">
      <c r="A29" s="28" t="s">
        <v>19</v>
      </c>
      <c r="B29" s="18">
        <f>'[2]5 stelle'!$B29+'[2]4 stelle'!B29+'[2]3 stelle'!B29+'2 stelle'!B29+'1 stella'!B29+'[2]residenza tur'!B29</f>
        <v>8701</v>
      </c>
      <c r="C29" s="19">
        <f>'[2]5 stelle'!C29+'[2]4 stelle'!C29+'[2]3 stelle'!C29+'2 stelle'!C29+'1 stella'!C29+'[2]residenza tur'!C29</f>
        <v>9190</v>
      </c>
      <c r="D29" s="29">
        <f>100*(C29-B29)/B29</f>
        <v>5.620043673141018</v>
      </c>
      <c r="E29" s="18">
        <f>'[2]5 stelle'!$E29+'[2]4 stelle'!E29+'[2]3 stelle'!E29+'2 stelle'!E29+'1 stella'!E29+'[2]residenza tur'!E29</f>
        <v>16618</v>
      </c>
      <c r="F29" s="19">
        <f>'[2]5 stelle'!F29+'[2]4 stelle'!F29+'[2]3 stelle'!F29+'2 stelle'!F29+'1 stella'!F29+'[2]residenza tur'!F29</f>
        <v>16829</v>
      </c>
      <c r="G29" s="29">
        <f>100*(F29-E29)/E29</f>
        <v>1.2697075460344205</v>
      </c>
      <c r="H29" s="18">
        <f>'[2]5 stelle'!$H29+'[2]4 stelle'!H29+'[2]3 stelle'!H29+'2 stelle'!H29+'1 stella'!H29+'[2]residenza tur'!H29</f>
        <v>2894</v>
      </c>
      <c r="I29" s="19">
        <f>'[2]5 stelle'!I29+'[2]4 stelle'!I29+'[2]3 stelle'!I29+'2 stelle'!I29+'1 stella'!I29+'[2]residenza tur'!I29</f>
        <v>2976</v>
      </c>
      <c r="J29" s="29">
        <f>100*(I29-H29)/H29</f>
        <v>2.8334485141672427</v>
      </c>
      <c r="K29" s="18">
        <f>'[2]5 stelle'!$K29+'[2]4 stelle'!K29+'[2]3 stelle'!K29+'2 stelle'!K29+'1 stella'!K29+'[2]residenza tur'!K29</f>
        <v>7211</v>
      </c>
      <c r="L29" s="19">
        <f>'[2]5 stelle'!L29+'[2]4 stelle'!L29+'[2]3 stelle'!L29+'2 stelle'!L29+'1 stella'!L29+'[2]residenza tur'!L29</f>
        <v>7385</v>
      </c>
      <c r="M29" s="29">
        <f>100*(L29-K29)/K29</f>
        <v>2.412980169185966</v>
      </c>
      <c r="N29" s="18">
        <f>'[2]5 stelle'!$N29+'[2]4 stelle'!N29+'[2]3 stelle'!N29+'2 stelle'!N29+'1 stella'!N29+'[2]residenza tur'!N29</f>
        <v>11595</v>
      </c>
      <c r="O29" s="19">
        <f>'[2]5 stelle'!O29+'[2]4 stelle'!O29+'[2]3 stelle'!O29+'2 stelle'!O29+'1 stella'!O29+'[2]residenza tur'!O29</f>
        <v>12166</v>
      </c>
      <c r="P29" s="29">
        <f>100*(O29-N29)/N29</f>
        <v>4.924536438119879</v>
      </c>
      <c r="Q29" s="18">
        <f>'[2]5 stelle'!$Q29+'[2]4 stelle'!Q29+'[2]3 stelle'!Q29+'2 stelle'!Q29+'1 stella'!Q29+'[2]residenza tur'!Q29</f>
        <v>23829</v>
      </c>
      <c r="R29" s="19">
        <f>'[2]5 stelle'!R29+'[2]4 stelle'!R29+'[2]3 stelle'!R29+'2 stelle'!R29+'1 stella'!R29+'[2]residenza tur'!R29</f>
        <v>24214</v>
      </c>
      <c r="S29" s="29">
        <f>100*(R29-Q29)/Q29</f>
        <v>1.615678375089177</v>
      </c>
    </row>
    <row r="30" spans="1:19" ht="13.5" customHeight="1">
      <c r="A30" s="28"/>
      <c r="B30" s="18"/>
      <c r="C30" s="19"/>
      <c r="D30" s="29"/>
      <c r="E30" s="18"/>
      <c r="F30" s="19"/>
      <c r="G30" s="29"/>
      <c r="H30" s="18"/>
      <c r="I30" s="19"/>
      <c r="J30" s="29"/>
      <c r="K30" s="18"/>
      <c r="L30" s="19"/>
      <c r="M30" s="29"/>
      <c r="N30" s="18"/>
      <c r="O30" s="19"/>
      <c r="P30" s="29"/>
      <c r="Q30" s="18"/>
      <c r="R30" s="19"/>
      <c r="S30" s="29"/>
    </row>
    <row r="31" spans="1:19" ht="13.5" customHeight="1">
      <c r="A31" s="28" t="s">
        <v>20</v>
      </c>
      <c r="B31" s="18">
        <f>'[2]5 stelle'!$B31+'[2]4 stelle'!B31+'[2]3 stelle'!B31+'2 stelle'!B31+'1 stella'!B31+'[2]residenza tur'!B31</f>
        <v>8020</v>
      </c>
      <c r="C31" s="19">
        <f>'[2]5 stelle'!C31+'[2]4 stelle'!C31+'[2]3 stelle'!C31+'2 stelle'!C31+'1 stella'!C31+'[2]residenza tur'!C31</f>
        <v>7334</v>
      </c>
      <c r="D31" s="29">
        <f>100*(C31-B31)/B31</f>
        <v>-8.553615960099751</v>
      </c>
      <c r="E31" s="18">
        <f>'[2]5 stelle'!$E31+'[2]4 stelle'!E31+'[2]3 stelle'!E31+'2 stelle'!E31+'1 stella'!E31+'[2]residenza tur'!E31</f>
        <v>14674</v>
      </c>
      <c r="F31" s="19">
        <f>'[2]5 stelle'!F31+'[2]4 stelle'!F31+'[2]3 stelle'!F31+'2 stelle'!F31+'1 stella'!F31+'[2]residenza tur'!F31</f>
        <v>14296</v>
      </c>
      <c r="G31" s="29">
        <f>100*(F31-E31)/E31</f>
        <v>-2.5759847349052745</v>
      </c>
      <c r="H31" s="18">
        <f>'[2]5 stelle'!$H31+'[2]4 stelle'!H31+'[2]3 stelle'!H31+'2 stelle'!H31+'1 stella'!H31+'[2]residenza tur'!H31</f>
        <v>1628</v>
      </c>
      <c r="I31" s="19">
        <f>'[2]5 stelle'!I31+'[2]4 stelle'!I31+'[2]3 stelle'!I31+'2 stelle'!I31+'1 stella'!I31+'[2]residenza tur'!I31</f>
        <v>1723</v>
      </c>
      <c r="J31" s="29">
        <f>100*(I31-H31)/H31</f>
        <v>5.835380835380835</v>
      </c>
      <c r="K31" s="18">
        <f>'[2]5 stelle'!$K31+'[2]4 stelle'!K31+'[2]3 stelle'!K31+'2 stelle'!K31+'1 stella'!K31+'[2]residenza tur'!K31</f>
        <v>4026</v>
      </c>
      <c r="L31" s="19">
        <f>'[2]5 stelle'!L31+'[2]4 stelle'!L31+'[2]3 stelle'!L31+'2 stelle'!L31+'1 stella'!L31+'[2]residenza tur'!L31</f>
        <v>4230</v>
      </c>
      <c r="M31" s="29">
        <f>100*(L31-K31)/K31</f>
        <v>5.0670640834575265</v>
      </c>
      <c r="N31" s="18">
        <f>'[2]5 stelle'!$N31+'[2]4 stelle'!N31+'[2]3 stelle'!N31+'2 stelle'!N31+'1 stella'!N31+'[2]residenza tur'!N31</f>
        <v>9648</v>
      </c>
      <c r="O31" s="19">
        <f>'[2]5 stelle'!O31+'[2]4 stelle'!O31+'[2]3 stelle'!O31+'2 stelle'!O31+'1 stella'!O31+'[2]residenza tur'!O31</f>
        <v>9057</v>
      </c>
      <c r="P31" s="29">
        <f>100*(O31-N31)/N31</f>
        <v>-6.125621890547263</v>
      </c>
      <c r="Q31" s="18">
        <f>'[2]5 stelle'!$Q31+'[2]4 stelle'!Q31+'[2]3 stelle'!Q31+'2 stelle'!Q31+'1 stella'!Q31+'[2]residenza tur'!Q31</f>
        <v>18700</v>
      </c>
      <c r="R31" s="19">
        <f>'[2]5 stelle'!R31+'[2]4 stelle'!R31+'[2]3 stelle'!R31+'2 stelle'!R31+'1 stella'!R31+'[2]residenza tur'!R31</f>
        <v>18526</v>
      </c>
      <c r="S31" s="29">
        <f>100*(R31-Q31)/Q31</f>
        <v>-0.93048128342246</v>
      </c>
    </row>
    <row r="32" spans="1:19" ht="13.5" customHeight="1">
      <c r="A32" s="28"/>
      <c r="B32" s="18"/>
      <c r="C32" s="19"/>
      <c r="D32" s="29"/>
      <c r="E32" s="18"/>
      <c r="F32" s="19"/>
      <c r="G32" s="29"/>
      <c r="H32" s="18"/>
      <c r="I32" s="19"/>
      <c r="J32" s="75"/>
      <c r="K32" s="18"/>
      <c r="L32" s="19"/>
      <c r="M32" s="75"/>
      <c r="N32" s="18"/>
      <c r="O32" s="19"/>
      <c r="P32" s="75"/>
      <c r="Q32" s="19"/>
      <c r="R32" s="19"/>
      <c r="S32" s="30"/>
    </row>
    <row r="33" spans="1:19" ht="13.5" customHeight="1">
      <c r="A33" s="33" t="s">
        <v>3</v>
      </c>
      <c r="B33" s="70">
        <f>SUM(B9:B32)</f>
        <v>94280</v>
      </c>
      <c r="C33" s="39">
        <f>SUM(C9:C32)</f>
        <v>101409</v>
      </c>
      <c r="D33" s="76">
        <f>100*(C33-B33)/B33</f>
        <v>7.561518879932117</v>
      </c>
      <c r="E33" s="70">
        <f>SUM(E9:E32)</f>
        <v>181933</v>
      </c>
      <c r="F33" s="39">
        <f>SUM(F9:F32)</f>
        <v>196170</v>
      </c>
      <c r="G33" s="76">
        <f>100*(F33-E33)/E33</f>
        <v>7.825408254687165</v>
      </c>
      <c r="H33" s="70">
        <f>SUM(H9:H32)</f>
        <v>40176</v>
      </c>
      <c r="I33" s="39">
        <f>SUM(I9:I32)</f>
        <v>39928</v>
      </c>
      <c r="J33" s="76">
        <f>100*(I33-H33)/H33</f>
        <v>-0.6172839506172839</v>
      </c>
      <c r="K33" s="70">
        <f>SUM(K9:K32)</f>
        <v>90758</v>
      </c>
      <c r="L33" s="39">
        <f>SUM(L9:L32)</f>
        <v>90217</v>
      </c>
      <c r="M33" s="76">
        <f>100*(L33-K33)/K33</f>
        <v>-0.5960907027479672</v>
      </c>
      <c r="N33" s="70">
        <f>SUM(N9:N32)</f>
        <v>134456</v>
      </c>
      <c r="O33" s="39">
        <f>SUM(O9:O32)</f>
        <v>141337</v>
      </c>
      <c r="P33" s="76">
        <f>100*(O33-N33)/N33</f>
        <v>5.117659308621408</v>
      </c>
      <c r="Q33" s="70">
        <f>SUM(Q9:Q32)</f>
        <v>272691</v>
      </c>
      <c r="R33" s="39">
        <f>SUM(R9:R32)</f>
        <v>286387</v>
      </c>
      <c r="S33" s="77">
        <f>100*(R33-Q33)/Q33</f>
        <v>5.022534663776949</v>
      </c>
    </row>
    <row r="34" spans="1:19" ht="13.5" customHeight="1">
      <c r="A34" s="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1"/>
    </row>
    <row r="35" ht="13.5" customHeight="1">
      <c r="O35" s="78"/>
    </row>
  </sheetData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2"/>
  <headerFooter alignWithMargins="0">
    <oddFooter>&amp;R6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91"/>
  <dimension ref="A5:S36"/>
  <sheetViews>
    <sheetView workbookViewId="0" topLeftCell="G1">
      <selection activeCell="S31" sqref="S31"/>
    </sheetView>
  </sheetViews>
  <sheetFormatPr defaultColWidth="9.140625" defaultRowHeight="12.75"/>
  <cols>
    <col min="1" max="1" width="9.140625" style="3" customWidth="1"/>
    <col min="2" max="2" width="7.28125" style="40" customWidth="1"/>
    <col min="3" max="3" width="7.28125" style="3" customWidth="1"/>
    <col min="4" max="4" width="6.28125" style="3" customWidth="1"/>
    <col min="5" max="5" width="7.28125" style="40" customWidth="1"/>
    <col min="6" max="6" width="7.28125" style="3" customWidth="1"/>
    <col min="7" max="7" width="7.00390625" style="3" bestFit="1" customWidth="1"/>
    <col min="8" max="8" width="7.28125" style="40" customWidth="1"/>
    <col min="9" max="9" width="7.28125" style="3" customWidth="1"/>
    <col min="10" max="10" width="6.28125" style="3" customWidth="1"/>
    <col min="11" max="11" width="7.28125" style="40" customWidth="1"/>
    <col min="12" max="12" width="7.28125" style="3" customWidth="1"/>
    <col min="13" max="13" width="7.00390625" style="3" customWidth="1"/>
    <col min="14" max="15" width="7.7109375" style="3" customWidth="1"/>
    <col min="16" max="16" width="6.28125" style="3" customWidth="1"/>
    <col min="17" max="17" width="7.7109375" style="3" customWidth="1"/>
    <col min="18" max="18" width="7.28125" style="3" customWidth="1"/>
    <col min="19" max="19" width="6.28125" style="3" customWidth="1"/>
    <col min="20" max="16384" width="9.140625" style="3" customWidth="1"/>
  </cols>
  <sheetData>
    <row r="5" spans="1:19" ht="12.75">
      <c r="A5" s="1"/>
      <c r="B5" s="2"/>
      <c r="C5" s="1"/>
      <c r="D5" s="1"/>
      <c r="E5" s="2"/>
      <c r="F5" s="1"/>
      <c r="G5" s="1"/>
      <c r="H5" s="2"/>
      <c r="I5" s="1"/>
      <c r="J5" s="1"/>
      <c r="K5" s="2"/>
      <c r="L5" s="1"/>
      <c r="M5" s="1"/>
      <c r="N5" s="1"/>
      <c r="O5" s="1"/>
      <c r="P5" s="1"/>
      <c r="Q5" s="1"/>
      <c r="R5" s="1"/>
      <c r="S5" s="1"/>
    </row>
    <row r="6" spans="1:19" ht="12.75">
      <c r="A6" s="107" t="s">
        <v>0</v>
      </c>
      <c r="B6" s="108" t="s">
        <v>1</v>
      </c>
      <c r="C6" s="109"/>
      <c r="D6" s="109"/>
      <c r="E6" s="108"/>
      <c r="F6" s="109"/>
      <c r="G6" s="109"/>
      <c r="H6" s="108" t="s">
        <v>2</v>
      </c>
      <c r="I6" s="109"/>
      <c r="J6" s="109"/>
      <c r="K6" s="108"/>
      <c r="L6" s="109"/>
      <c r="M6" s="109"/>
      <c r="N6" s="109" t="s">
        <v>3</v>
      </c>
      <c r="O6" s="109"/>
      <c r="P6" s="109"/>
      <c r="Q6" s="109"/>
      <c r="R6" s="109"/>
      <c r="S6" s="109"/>
    </row>
    <row r="7" spans="1:19" ht="12.75">
      <c r="A7" s="7"/>
      <c r="B7" s="2"/>
      <c r="C7" s="1"/>
      <c r="D7" s="8"/>
      <c r="E7" s="2"/>
      <c r="F7" s="1"/>
      <c r="G7" s="8"/>
      <c r="H7" s="9"/>
      <c r="I7" s="10"/>
      <c r="J7" s="10"/>
      <c r="K7" s="11"/>
      <c r="L7" s="110"/>
      <c r="M7" s="10"/>
      <c r="N7" s="10"/>
      <c r="O7" s="10"/>
      <c r="P7" s="10"/>
      <c r="Q7" s="10"/>
      <c r="R7" s="10"/>
      <c r="S7" s="10"/>
    </row>
    <row r="8" spans="1:19" ht="12.75">
      <c r="A8" s="111"/>
      <c r="B8" s="112" t="s">
        <v>4</v>
      </c>
      <c r="C8" s="113" t="s">
        <v>5</v>
      </c>
      <c r="D8" s="114" t="s">
        <v>6</v>
      </c>
      <c r="E8" s="112" t="s">
        <v>7</v>
      </c>
      <c r="F8" s="113" t="s">
        <v>8</v>
      </c>
      <c r="G8" s="115" t="s">
        <v>6</v>
      </c>
      <c r="H8" s="112" t="s">
        <v>4</v>
      </c>
      <c r="I8" s="113" t="s">
        <v>5</v>
      </c>
      <c r="J8" s="116" t="s">
        <v>6</v>
      </c>
      <c r="K8" s="112" t="s">
        <v>7</v>
      </c>
      <c r="L8" s="113" t="s">
        <v>8</v>
      </c>
      <c r="M8" s="116" t="s">
        <v>6</v>
      </c>
      <c r="N8" s="112" t="s">
        <v>4</v>
      </c>
      <c r="O8" s="113" t="s">
        <v>5</v>
      </c>
      <c r="P8" s="114" t="s">
        <v>6</v>
      </c>
      <c r="Q8" s="112" t="s">
        <v>7</v>
      </c>
      <c r="R8" s="113" t="s">
        <v>8</v>
      </c>
      <c r="S8" s="114" t="s">
        <v>6</v>
      </c>
    </row>
    <row r="9" spans="1:19" ht="12.75">
      <c r="A9" s="7"/>
      <c r="B9" s="18"/>
      <c r="C9" s="19"/>
      <c r="D9" s="20"/>
      <c r="E9" s="18"/>
      <c r="F9" s="19"/>
      <c r="G9" s="21"/>
      <c r="H9" s="22"/>
      <c r="I9" s="23"/>
      <c r="J9" s="21"/>
      <c r="K9" s="22"/>
      <c r="L9" s="23"/>
      <c r="M9" s="21"/>
      <c r="N9" s="24"/>
      <c r="O9" s="19"/>
      <c r="P9" s="20"/>
      <c r="Q9" s="25"/>
      <c r="R9" s="26"/>
      <c r="S9" s="27"/>
    </row>
    <row r="10" spans="1:19" ht="12.75">
      <c r="A10" s="28" t="s">
        <v>9</v>
      </c>
      <c r="B10" s="18">
        <f>'[2]campeggio'!B9+'[2]agriturismo'!B9+'[2]Ostello'!B9+'[2]Casa per Ferie'!B9+'[2]affittacamere'!B9+'[2]appartamenti'!B9</f>
        <v>296</v>
      </c>
      <c r="C10" s="19">
        <f>'[2]campeggio'!C9+'[2]agriturismo'!C9+'[2]Ostello'!C9+'[2]Casa per Ferie'!C9+'[2]affittacamere'!C9+'[2]appartamenti'!C9+'[2]bed&amp;breakfast'!C9</f>
        <v>475</v>
      </c>
      <c r="D10" s="29">
        <f>100*(C10-B10)/B10</f>
        <v>60.472972972972975</v>
      </c>
      <c r="E10" s="18">
        <f>'[2]campeggio'!E9+'[2]agriturismo'!E9+'[2]Ostello'!E9+'[2]Casa per Ferie'!E9+'[2]affittacamere'!E9+'[2]appartamenti'!E9</f>
        <v>1153</v>
      </c>
      <c r="F10" s="19">
        <f>'[2]campeggio'!F9+'[2]agriturismo'!F9+'[2]Ostello'!F9+'[2]Casa per Ferie'!F9+'[2]affittacamere'!F9+'[2]appartamenti'!F9+'[2]bed&amp;breakfast'!F9</f>
        <v>1529</v>
      </c>
      <c r="G10" s="29">
        <f>100*(F10-E10)/E10</f>
        <v>32.61058109280139</v>
      </c>
      <c r="H10" s="18">
        <f>'[2]campeggio'!H9+'[2]agriturismo'!H9+'[2]Ostello'!H9+'[2]Casa per Ferie'!H9+'[2]affittacamere'!H9+'[2]appartamenti'!H9</f>
        <v>99</v>
      </c>
      <c r="I10" s="19">
        <f>'[2]campeggio'!I9+'[2]agriturismo'!I9+'[2]Ostello'!I9+'[2]Casa per Ferie'!I9+'[2]affittacamere'!I9+'[2]appartamenti'!I9+'[2]bed&amp;breakfast'!I9</f>
        <v>136</v>
      </c>
      <c r="J10" s="30">
        <f>100*(I10-H10)/H10</f>
        <v>37.37373737373738</v>
      </c>
      <c r="K10" s="18">
        <f>'[2]campeggio'!K9+'[2]agriturismo'!K9+'[2]Ostello'!K9+'[2]Casa per Ferie'!K9+'[2]affittacamere'!K9+'[2]appartamenti'!K9</f>
        <v>384</v>
      </c>
      <c r="L10" s="19">
        <f>'[2]campeggio'!L9+'[2]agriturismo'!L9+'[2]Ostello'!L9+'[2]Casa per Ferie'!L9+'[2]affittacamere'!L9+'[2]appartamenti'!L9+'[2]bed&amp;breakfast'!L9</f>
        <v>769</v>
      </c>
      <c r="M10" s="30">
        <f>100*(L10-K10)/K10</f>
        <v>100.26041666666667</v>
      </c>
      <c r="N10" s="98">
        <f>'[2]campeggio'!N9+'[2]agriturismo'!N9+'[2]Ostello'!N9+'[2]Casa per Ferie'!N9+'[2]affittacamere'!N9+'[2]appartamenti'!N9</f>
        <v>395</v>
      </c>
      <c r="O10" s="32">
        <f>'[2]campeggio'!O9+'[2]agriturismo'!O9+'[2]Ostello'!O9+'[2]Casa per Ferie'!O9+'[2]affittacamere'!O9+'[2]appartamenti'!O9+'[2]bed&amp;breakfast'!O9</f>
        <v>611</v>
      </c>
      <c r="P10" s="30">
        <f>100*(O10-N10)/N10</f>
        <v>54.68354430379747</v>
      </c>
      <c r="Q10" s="98">
        <f>'[2]campeggio'!Q9+'[2]agriturismo'!Q9+'[2]Ostello'!Q9+'[2]Casa per Ferie'!Q9+'[2]affittacamere'!Q9+'[2]appartamenti'!Q9</f>
        <v>1537</v>
      </c>
      <c r="R10" s="32">
        <f>'[2]campeggio'!R9+'[2]agriturismo'!R9+'[2]Ostello'!R9+'[2]Casa per Ferie'!R9+'[2]affittacamere'!R9+'[2]appartamenti'!R9+'[2]bed&amp;breakfast'!R9</f>
        <v>2298</v>
      </c>
      <c r="S10" s="30">
        <f>100*(R10-Q10)/Q10</f>
        <v>49.51203643461288</v>
      </c>
    </row>
    <row r="11" spans="1:19" ht="12.75">
      <c r="A11" s="28"/>
      <c r="B11" s="18">
        <f>'[2]campeggio'!B10+'[2]agriturismo'!B10+'[2]Ostello'!B10+'[2]Casa per Ferie'!B10+'[2]affittacamere'!B10+'[2]appartamenti'!B10</f>
        <v>0</v>
      </c>
      <c r="C11" s="19">
        <f>'[2]campeggio'!C10+'[2]agriturismo'!C10+'[2]Ostello'!C10+'[2]Casa per Ferie'!C10+'[2]affittacamere'!C10+'[2]appartamenti'!C10+'[2]bed&amp;breakfast'!C10</f>
        <v>0</v>
      </c>
      <c r="D11" s="29"/>
      <c r="E11" s="18">
        <f>'[2]campeggio'!E10+'[2]agriturismo'!E10+'[2]Ostello'!E10+'[2]Casa per Ferie'!E10+'[2]affittacamere'!E10+'[2]appartamenti'!E10</f>
        <v>0</v>
      </c>
      <c r="F11" s="19">
        <f>'[2]campeggio'!F10+'[2]agriturismo'!F10+'[2]Ostello'!F10+'[2]Casa per Ferie'!F10+'[2]affittacamere'!F10+'[2]appartamenti'!F10+'[2]bed&amp;breakfast'!F10</f>
        <v>0</v>
      </c>
      <c r="G11" s="29"/>
      <c r="H11" s="18">
        <f>'[2]campeggio'!H10+'[2]agriturismo'!H10+'[2]Ostello'!H10+'[2]Casa per Ferie'!H10+'[2]affittacamere'!H10+'[2]appartamenti'!H10</f>
        <v>0</v>
      </c>
      <c r="I11" s="19">
        <f>'[2]campeggio'!I10+'[2]agriturismo'!I10+'[2]Ostello'!I10+'[2]Casa per Ferie'!I10+'[2]affittacamere'!I10+'[2]appartamenti'!I10+'[2]bed&amp;breakfast'!I10</f>
        <v>0</v>
      </c>
      <c r="J11" s="30"/>
      <c r="K11" s="18">
        <f>'[2]campeggio'!K10+'[2]agriturismo'!K10+'[2]Ostello'!K10+'[2]Casa per Ferie'!K10+'[2]affittacamere'!K10+'[2]appartamenti'!K10</f>
        <v>0</v>
      </c>
      <c r="L11" s="19">
        <f>'[2]campeggio'!L10+'[2]agriturismo'!L10+'[2]Ostello'!L10+'[2]Casa per Ferie'!L10+'[2]affittacamere'!L10+'[2]appartamenti'!L10+'[2]bed&amp;breakfast'!L10</f>
        <v>0</v>
      </c>
      <c r="M11" s="30"/>
      <c r="N11" s="98">
        <f>'[2]campeggio'!N10+'[2]agriturismo'!N10+'[2]Ostello'!N10+'[2]Casa per Ferie'!N10+'[2]affittacamere'!N10+'[2]appartamenti'!N10</f>
        <v>0</v>
      </c>
      <c r="O11" s="32">
        <f>'[2]campeggio'!O10+'[2]agriturismo'!O10+'[2]Ostello'!O10+'[2]Casa per Ferie'!O10+'[2]affittacamere'!O10+'[2]appartamenti'!O10+'[2]bed&amp;breakfast'!O10</f>
        <v>0</v>
      </c>
      <c r="P11" s="30"/>
      <c r="Q11" s="98">
        <f>'[2]campeggio'!Q10+'[2]agriturismo'!Q10+'[2]Ostello'!Q10+'[2]Casa per Ferie'!Q10+'[2]affittacamere'!Q10+'[2]appartamenti'!Q10</f>
        <v>0</v>
      </c>
      <c r="R11" s="32">
        <f>'[2]campeggio'!R10+'[2]agriturismo'!R10+'[2]Ostello'!R10+'[2]Casa per Ferie'!R10+'[2]affittacamere'!R10+'[2]appartamenti'!R10+'[2]bed&amp;breakfast'!R10</f>
        <v>0</v>
      </c>
      <c r="S11" s="30"/>
    </row>
    <row r="12" spans="1:19" ht="12.75">
      <c r="A12" s="28" t="s">
        <v>10</v>
      </c>
      <c r="B12" s="18">
        <f>'[2]campeggio'!B11+'[2]agriturismo'!B11+'[2]Ostello'!B11+'[2]Casa per Ferie'!B11+'[2]affittacamere'!B11+'[2]appartamenti'!B11</f>
        <v>394</v>
      </c>
      <c r="C12" s="19">
        <f>'[2]campeggio'!C11+'[2]agriturismo'!C11+'[2]Ostello'!C11+'[2]Casa per Ferie'!C11+'[2]affittacamere'!C11+'[2]appartamenti'!C11+'[2]bed&amp;breakfast'!C11</f>
        <v>504</v>
      </c>
      <c r="D12" s="29">
        <f>100*(C12-B12)/B12</f>
        <v>27.918781725888326</v>
      </c>
      <c r="E12" s="18">
        <f>'[2]campeggio'!E11+'[2]agriturismo'!E11+'[2]Ostello'!E11+'[2]Casa per Ferie'!E11+'[2]affittacamere'!E11+'[2]appartamenti'!E11</f>
        <v>1131</v>
      </c>
      <c r="F12" s="19">
        <f>'[2]campeggio'!F11+'[2]agriturismo'!F11+'[2]Ostello'!F11+'[2]Casa per Ferie'!F11+'[2]affittacamere'!F11+'[2]appartamenti'!F11+'[2]bed&amp;breakfast'!F11</f>
        <v>1366</v>
      </c>
      <c r="G12" s="29">
        <f>100*(F12-E12)/E12</f>
        <v>20.778072502210435</v>
      </c>
      <c r="H12" s="18">
        <f>'[2]campeggio'!H11+'[2]agriturismo'!H11+'[2]Ostello'!H11+'[2]Casa per Ferie'!H11+'[2]affittacamere'!H11+'[2]appartamenti'!H11</f>
        <v>143</v>
      </c>
      <c r="I12" s="19">
        <f>'[2]campeggio'!I11+'[2]agriturismo'!I11+'[2]Ostello'!I11+'[2]Casa per Ferie'!I11+'[2]affittacamere'!I11+'[2]appartamenti'!I11+'[2]bed&amp;breakfast'!I11</f>
        <v>162</v>
      </c>
      <c r="J12" s="30">
        <f>100*(I12-H12)/H12</f>
        <v>13.286713286713287</v>
      </c>
      <c r="K12" s="18">
        <f>'[2]campeggio'!K11+'[2]agriturismo'!K11+'[2]Ostello'!K11+'[2]Casa per Ferie'!K11+'[2]affittacamere'!K11+'[2]appartamenti'!K11</f>
        <v>340</v>
      </c>
      <c r="L12" s="19">
        <f>'[2]campeggio'!L11+'[2]agriturismo'!L11+'[2]Ostello'!L11+'[2]Casa per Ferie'!L11+'[2]affittacamere'!L11+'[2]appartamenti'!L11+'[2]bed&amp;breakfast'!L11</f>
        <v>718</v>
      </c>
      <c r="M12" s="30">
        <f>100*(L12-K12)/K12</f>
        <v>111.17647058823529</v>
      </c>
      <c r="N12" s="98">
        <f>'[2]campeggio'!N11+'[2]agriturismo'!N11+'[2]Ostello'!N11+'[2]Casa per Ferie'!N11+'[2]affittacamere'!N11+'[2]appartamenti'!N11</f>
        <v>537</v>
      </c>
      <c r="O12" s="32">
        <f>'[2]campeggio'!O11+'[2]agriturismo'!O11+'[2]Ostello'!O11+'[2]Casa per Ferie'!O11+'[2]affittacamere'!O11+'[2]appartamenti'!O11+'[2]bed&amp;breakfast'!O11</f>
        <v>666</v>
      </c>
      <c r="P12" s="30">
        <f>100*(O12-N12)/N12</f>
        <v>24.022346368715084</v>
      </c>
      <c r="Q12" s="98">
        <f>'[2]campeggio'!Q11+'[2]agriturismo'!Q11+'[2]Ostello'!Q11+'[2]Casa per Ferie'!Q11+'[2]affittacamere'!Q11+'[2]appartamenti'!Q11</f>
        <v>1471</v>
      </c>
      <c r="R12" s="32">
        <f>'[2]campeggio'!R11+'[2]agriturismo'!R11+'[2]Ostello'!R11+'[2]Casa per Ferie'!R11+'[2]affittacamere'!R11+'[2]appartamenti'!R11+'[2]bed&amp;breakfast'!R11</f>
        <v>2084</v>
      </c>
      <c r="S12" s="30">
        <f>100*(R12-Q12)/Q12</f>
        <v>41.67233174711081</v>
      </c>
    </row>
    <row r="13" spans="1:19" ht="12.75">
      <c r="A13" s="28"/>
      <c r="B13" s="18">
        <f>'[2]campeggio'!B12+'[2]agriturismo'!B12+'[2]Ostello'!B12+'[2]Casa per Ferie'!B12+'[2]affittacamere'!B12+'[2]appartamenti'!B12</f>
        <v>0</v>
      </c>
      <c r="C13" s="19">
        <f>'[2]campeggio'!C12+'[2]agriturismo'!C12+'[2]Ostello'!C12+'[2]Casa per Ferie'!C12+'[2]affittacamere'!C12+'[2]appartamenti'!C12+'[2]bed&amp;breakfast'!C12</f>
        <v>0</v>
      </c>
      <c r="D13" s="29"/>
      <c r="E13" s="18">
        <f>'[2]campeggio'!E12+'[2]agriturismo'!E12+'[2]Ostello'!E12+'[2]Casa per Ferie'!E12+'[2]affittacamere'!E12+'[2]appartamenti'!E12</f>
        <v>0</v>
      </c>
      <c r="F13" s="19">
        <f>'[2]campeggio'!F12+'[2]agriturismo'!F12+'[2]Ostello'!F12+'[2]Casa per Ferie'!F12+'[2]affittacamere'!F12+'[2]appartamenti'!F12+'[2]bed&amp;breakfast'!F12</f>
        <v>0</v>
      </c>
      <c r="G13" s="29"/>
      <c r="H13" s="18">
        <f>'[2]campeggio'!H12+'[2]agriturismo'!H12+'[2]Ostello'!H12+'[2]Casa per Ferie'!H12+'[2]affittacamere'!H12+'[2]appartamenti'!H12</f>
        <v>0</v>
      </c>
      <c r="I13" s="19">
        <f>'[2]campeggio'!I12+'[2]agriturismo'!I12+'[2]Ostello'!I12+'[2]Casa per Ferie'!I12+'[2]affittacamere'!I12+'[2]appartamenti'!I12+'[2]bed&amp;breakfast'!I12</f>
        <v>0</v>
      </c>
      <c r="J13" s="30"/>
      <c r="K13" s="18">
        <f>'[2]campeggio'!K12+'[2]agriturismo'!K12+'[2]Ostello'!K12+'[2]Casa per Ferie'!K12+'[2]affittacamere'!K12+'[2]appartamenti'!K12</f>
        <v>0</v>
      </c>
      <c r="L13" s="19">
        <f>'[2]campeggio'!L12+'[2]agriturismo'!L12+'[2]Ostello'!L12+'[2]Casa per Ferie'!L12+'[2]affittacamere'!L12+'[2]appartamenti'!L12+'[2]bed&amp;breakfast'!L12</f>
        <v>0</v>
      </c>
      <c r="M13" s="30"/>
      <c r="N13" s="98">
        <f>'[2]campeggio'!N12+'[2]agriturismo'!N12+'[2]Ostello'!N12+'[2]Casa per Ferie'!N12+'[2]affittacamere'!N12+'[2]appartamenti'!N12</f>
        <v>0</v>
      </c>
      <c r="O13" s="32">
        <f>'[2]campeggio'!O12+'[2]agriturismo'!O12+'[2]Ostello'!O12+'[2]Casa per Ferie'!O12+'[2]affittacamere'!O12+'[2]appartamenti'!O12+'[2]bed&amp;breakfast'!O12</f>
        <v>0</v>
      </c>
      <c r="P13" s="30"/>
      <c r="Q13" s="98">
        <f>'[2]campeggio'!Q12+'[2]agriturismo'!Q12+'[2]Ostello'!Q12+'[2]Casa per Ferie'!Q12+'[2]affittacamere'!Q12+'[2]appartamenti'!Q12</f>
        <v>0</v>
      </c>
      <c r="R13" s="32">
        <f>'[2]campeggio'!R12+'[2]agriturismo'!R12+'[2]Ostello'!R12+'[2]Casa per Ferie'!R12+'[2]affittacamere'!R12+'[2]appartamenti'!R12+'[2]bed&amp;breakfast'!R12</f>
        <v>0</v>
      </c>
      <c r="S13" s="30"/>
    </row>
    <row r="14" spans="1:19" ht="12.75">
      <c r="A14" s="28" t="s">
        <v>11</v>
      </c>
      <c r="B14" s="18">
        <f>'[2]campeggio'!B13+'[2]agriturismo'!B13+'[2]Ostello'!B13+'[2]Casa per Ferie'!B13+'[2]affittacamere'!B13+'[2]appartamenti'!B13</f>
        <v>771</v>
      </c>
      <c r="C14" s="19">
        <f>'[2]campeggio'!C13+'[2]agriturismo'!C13+'[2]Ostello'!C13+'[2]Casa per Ferie'!C13+'[2]affittacamere'!C13+'[2]appartamenti'!C13+'[2]bed&amp;breakfast'!C13</f>
        <v>978</v>
      </c>
      <c r="D14" s="29">
        <f>100*(C14-B14)/B14</f>
        <v>26.848249027237355</v>
      </c>
      <c r="E14" s="18">
        <f>'[2]campeggio'!E13+'[2]agriturismo'!E13+'[2]Ostello'!E13+'[2]Casa per Ferie'!E13+'[2]affittacamere'!E13+'[2]appartamenti'!E13</f>
        <v>2064</v>
      </c>
      <c r="F14" s="19">
        <f>'[2]campeggio'!F13+'[2]agriturismo'!F13+'[2]Ostello'!F13+'[2]Casa per Ferie'!F13+'[2]affittacamere'!F13+'[2]appartamenti'!F13+'[2]bed&amp;breakfast'!F13</f>
        <v>2495</v>
      </c>
      <c r="G14" s="29">
        <f>100*(F14-E14)/E14</f>
        <v>20.881782945736433</v>
      </c>
      <c r="H14" s="18">
        <f>'[2]campeggio'!H13+'[2]agriturismo'!H13+'[2]Ostello'!H13+'[2]Casa per Ferie'!H13+'[2]affittacamere'!H13+'[2]appartamenti'!H13</f>
        <v>260</v>
      </c>
      <c r="I14" s="19">
        <f>'[2]campeggio'!I13+'[2]agriturismo'!I13+'[2]Ostello'!I13+'[2]Casa per Ferie'!I13+'[2]affittacamere'!I13+'[2]appartamenti'!I13+'[2]bed&amp;breakfast'!I13</f>
        <v>583</v>
      </c>
      <c r="J14" s="30">
        <f>100*(I14-H14)/H14</f>
        <v>124.23076923076923</v>
      </c>
      <c r="K14" s="18">
        <f>'[2]campeggio'!K13+'[2]agriturismo'!K13+'[2]Ostello'!K13+'[2]Casa per Ferie'!K13+'[2]affittacamere'!K13+'[2]appartamenti'!K13</f>
        <v>681</v>
      </c>
      <c r="L14" s="19">
        <f>'[2]campeggio'!L13+'[2]agriturismo'!L13+'[2]Ostello'!L13+'[2]Casa per Ferie'!L13+'[2]affittacamere'!L13+'[2]appartamenti'!L13+'[2]bed&amp;breakfast'!L13</f>
        <v>1303</v>
      </c>
      <c r="M14" s="30">
        <f>100*(L14-K14)/K14</f>
        <v>91.33627019089575</v>
      </c>
      <c r="N14" s="98">
        <f>'[2]campeggio'!N13+'[2]agriturismo'!N13+'[2]Ostello'!N13+'[2]Casa per Ferie'!N13+'[2]affittacamere'!N13+'[2]appartamenti'!N13</f>
        <v>1031</v>
      </c>
      <c r="O14" s="32">
        <f>'[2]campeggio'!O13+'[2]agriturismo'!O13+'[2]Ostello'!O13+'[2]Casa per Ferie'!O13+'[2]affittacamere'!O13+'[2]appartamenti'!O13+'[2]bed&amp;breakfast'!O13</f>
        <v>1561</v>
      </c>
      <c r="P14" s="30">
        <f>100*(O14-N14)/N14</f>
        <v>51.40640155189137</v>
      </c>
      <c r="Q14" s="98">
        <f>'[2]campeggio'!Q13+'[2]agriturismo'!Q13+'[2]Ostello'!Q13+'[2]Casa per Ferie'!Q13+'[2]affittacamere'!Q13+'[2]appartamenti'!Q13</f>
        <v>2745</v>
      </c>
      <c r="R14" s="32">
        <f>'[2]campeggio'!R13+'[2]agriturismo'!R13+'[2]Ostello'!R13+'[2]Casa per Ferie'!R13+'[2]affittacamere'!R13+'[2]appartamenti'!R13+'[2]bed&amp;breakfast'!R13</f>
        <v>3798</v>
      </c>
      <c r="S14" s="30">
        <f>100*(R14-Q14)/Q14</f>
        <v>38.36065573770492</v>
      </c>
    </row>
    <row r="15" spans="1:19" ht="12.75">
      <c r="A15" s="28"/>
      <c r="B15" s="18">
        <f>'[2]campeggio'!B14+'[2]agriturismo'!B14+'[2]Ostello'!B14+'[2]Casa per Ferie'!B14+'[2]affittacamere'!B14+'[2]appartamenti'!B14</f>
        <v>0</v>
      </c>
      <c r="C15" s="19">
        <f>'[2]campeggio'!C14+'[2]agriturismo'!C14+'[2]Ostello'!C14+'[2]Casa per Ferie'!C14+'[2]affittacamere'!C14+'[2]appartamenti'!C14+'[2]bed&amp;breakfast'!C14</f>
        <v>0</v>
      </c>
      <c r="D15" s="29"/>
      <c r="E15" s="18">
        <f>'[2]campeggio'!E14+'[2]agriturismo'!E14+'[2]Ostello'!E14+'[2]Casa per Ferie'!E14+'[2]affittacamere'!E14+'[2]appartamenti'!E14</f>
        <v>0</v>
      </c>
      <c r="F15" s="19">
        <f>'[2]campeggio'!F14+'[2]agriturismo'!F14+'[2]Ostello'!F14+'[2]Casa per Ferie'!F14+'[2]affittacamere'!F14+'[2]appartamenti'!F14+'[2]bed&amp;breakfast'!F14</f>
        <v>0</v>
      </c>
      <c r="G15" s="29"/>
      <c r="H15" s="18">
        <f>'[2]campeggio'!H14+'[2]agriturismo'!H14+'[2]Ostello'!H14+'[2]Casa per Ferie'!H14+'[2]affittacamere'!H14+'[2]appartamenti'!H14</f>
        <v>0</v>
      </c>
      <c r="I15" s="19">
        <f>'[2]campeggio'!I14+'[2]agriturismo'!I14+'[2]Ostello'!I14+'[2]Casa per Ferie'!I14+'[2]affittacamere'!I14+'[2]appartamenti'!I14+'[2]bed&amp;breakfast'!I14</f>
        <v>0</v>
      </c>
      <c r="J15" s="30"/>
      <c r="K15" s="18">
        <f>'[2]campeggio'!K14+'[2]agriturismo'!K14+'[2]Ostello'!K14+'[2]Casa per Ferie'!K14+'[2]affittacamere'!K14+'[2]appartamenti'!K14</f>
        <v>0</v>
      </c>
      <c r="L15" s="19">
        <f>'[2]campeggio'!L14+'[2]agriturismo'!L14+'[2]Ostello'!L14+'[2]Casa per Ferie'!L14+'[2]affittacamere'!L14+'[2]appartamenti'!L14+'[2]bed&amp;breakfast'!L14</f>
        <v>0</v>
      </c>
      <c r="M15" s="30"/>
      <c r="N15" s="98">
        <f>'[2]campeggio'!N14+'[2]agriturismo'!N14+'[2]Ostello'!N14+'[2]Casa per Ferie'!N14+'[2]affittacamere'!N14+'[2]appartamenti'!N14</f>
        <v>0</v>
      </c>
      <c r="O15" s="32">
        <f>'[2]campeggio'!O14+'[2]agriturismo'!O14+'[2]Ostello'!O14+'[2]Casa per Ferie'!O14+'[2]affittacamere'!O14+'[2]appartamenti'!O14+'[2]bed&amp;breakfast'!O14</f>
        <v>0</v>
      </c>
      <c r="P15" s="30"/>
      <c r="Q15" s="98">
        <f>'[2]campeggio'!Q14+'[2]agriturismo'!Q14+'[2]Ostello'!Q14+'[2]Casa per Ferie'!Q14+'[2]affittacamere'!Q14+'[2]appartamenti'!Q14</f>
        <v>0</v>
      </c>
      <c r="R15" s="32">
        <f>'[2]campeggio'!R14+'[2]agriturismo'!R14+'[2]Ostello'!R14+'[2]Casa per Ferie'!R14+'[2]affittacamere'!R14+'[2]appartamenti'!R14+'[2]bed&amp;breakfast'!R14</f>
        <v>0</v>
      </c>
      <c r="S15" s="30"/>
    </row>
    <row r="16" spans="1:19" ht="12.75">
      <c r="A16" s="28" t="s">
        <v>12</v>
      </c>
      <c r="B16" s="18">
        <f>'[2]campeggio'!B15+'[2]agriturismo'!B15+'[2]Ostello'!B15+'[2]Casa per Ferie'!B15+'[2]affittacamere'!B15+'[2]appartamenti'!B15</f>
        <v>1094</v>
      </c>
      <c r="C16" s="19">
        <f>'[2]campeggio'!C15+'[2]agriturismo'!C15+'[2]Ostello'!C15+'[2]Casa per Ferie'!C15+'[2]affittacamere'!C15+'[2]appartamenti'!C15+'[2]bed&amp;breakfast'!C15</f>
        <v>1343</v>
      </c>
      <c r="D16" s="29">
        <f>100*(C16-B16)/B16</f>
        <v>22.760511882998173</v>
      </c>
      <c r="E16" s="18">
        <f>'[2]campeggio'!E15+'[2]agriturismo'!E15+'[2]Ostello'!E15+'[2]Casa per Ferie'!E15+'[2]affittacamere'!E15+'[2]appartamenti'!E15</f>
        <v>2739</v>
      </c>
      <c r="F16" s="19">
        <f>'[2]campeggio'!F15+'[2]agriturismo'!F15+'[2]Ostello'!F15+'[2]Casa per Ferie'!F15+'[2]affittacamere'!F15+'[2]appartamenti'!F15+'[2]bed&amp;breakfast'!F15</f>
        <v>3246</v>
      </c>
      <c r="G16" s="29">
        <f>100*(F16-E16)/E16</f>
        <v>18.51040525739321</v>
      </c>
      <c r="H16" s="18">
        <f>'[2]campeggio'!H15+'[2]agriturismo'!H15+'[2]Ostello'!H15+'[2]Casa per Ferie'!H15+'[2]affittacamere'!H15+'[2]appartamenti'!H15</f>
        <v>733</v>
      </c>
      <c r="I16" s="19">
        <f>'[2]campeggio'!I15+'[2]agriturismo'!I15+'[2]Ostello'!I15+'[2]Casa per Ferie'!I15+'[2]affittacamere'!I15+'[2]appartamenti'!I15+'[2]bed&amp;breakfast'!I15</f>
        <v>651</v>
      </c>
      <c r="J16" s="30">
        <f>100*(I16-H16)/H16</f>
        <v>-11.186903137789905</v>
      </c>
      <c r="K16" s="18">
        <f>'[2]campeggio'!K15+'[2]agriturismo'!K15+'[2]Ostello'!K15+'[2]Casa per Ferie'!K15+'[2]affittacamere'!K15+'[2]appartamenti'!K15</f>
        <v>1579</v>
      </c>
      <c r="L16" s="19">
        <f>'[2]campeggio'!L15+'[2]agriturismo'!L15+'[2]Ostello'!L15+'[2]Casa per Ferie'!L15+'[2]affittacamere'!L15+'[2]appartamenti'!L15+'[2]bed&amp;breakfast'!L15</f>
        <v>2019</v>
      </c>
      <c r="M16" s="30">
        <f>100*(L16-K16)/K16</f>
        <v>27.86573780873971</v>
      </c>
      <c r="N16" s="98">
        <f>'[2]campeggio'!N15+'[2]agriturismo'!N15+'[2]Ostello'!N15+'[2]Casa per Ferie'!N15+'[2]affittacamere'!N15+'[2]appartamenti'!N15</f>
        <v>1827</v>
      </c>
      <c r="O16" s="32">
        <f>'[2]campeggio'!O15+'[2]agriturismo'!O15+'[2]Ostello'!O15+'[2]Casa per Ferie'!O15+'[2]affittacamere'!O15+'[2]appartamenti'!O15+'[2]bed&amp;breakfast'!O15</f>
        <v>1994</v>
      </c>
      <c r="P16" s="30">
        <f>100*(O16-N16)/N16</f>
        <v>9.140667761357417</v>
      </c>
      <c r="Q16" s="98">
        <f>'[2]campeggio'!Q15+'[2]agriturismo'!Q15+'[2]Ostello'!Q15+'[2]Casa per Ferie'!Q15+'[2]affittacamere'!Q15+'[2]appartamenti'!Q15</f>
        <v>4318</v>
      </c>
      <c r="R16" s="32">
        <f>'[2]campeggio'!R15+'[2]agriturismo'!R15+'[2]Ostello'!R15+'[2]Casa per Ferie'!R15+'[2]affittacamere'!R15+'[2]appartamenti'!R15+'[2]bed&amp;breakfast'!R15</f>
        <v>5265</v>
      </c>
      <c r="S16" s="30">
        <f>100*(R16-Q16)/Q16</f>
        <v>21.931449745252433</v>
      </c>
    </row>
    <row r="17" spans="1:19" ht="12.75">
      <c r="A17" s="28"/>
      <c r="B17" s="18">
        <f>'[2]campeggio'!B16+'[2]agriturismo'!B16+'[2]Ostello'!B16+'[2]Casa per Ferie'!B16+'[2]affittacamere'!B16+'[2]appartamenti'!B16</f>
        <v>0</v>
      </c>
      <c r="C17" s="19">
        <f>'[2]campeggio'!C16+'[2]agriturismo'!C16+'[2]Ostello'!C16+'[2]Casa per Ferie'!C16+'[2]affittacamere'!C16+'[2]appartamenti'!C16+'[2]bed&amp;breakfast'!C16</f>
        <v>0</v>
      </c>
      <c r="D17" s="29"/>
      <c r="E17" s="18">
        <f>'[2]campeggio'!E16+'[2]agriturismo'!E16+'[2]Ostello'!E16+'[2]Casa per Ferie'!E16+'[2]affittacamere'!E16+'[2]appartamenti'!E16</f>
        <v>0</v>
      </c>
      <c r="F17" s="19">
        <f>'[2]campeggio'!F16+'[2]agriturismo'!F16+'[2]Ostello'!F16+'[2]Casa per Ferie'!F16+'[2]affittacamere'!F16+'[2]appartamenti'!F16+'[2]bed&amp;breakfast'!F16</f>
        <v>0</v>
      </c>
      <c r="G17" s="29"/>
      <c r="H17" s="18">
        <f>'[2]campeggio'!H16+'[2]agriturismo'!H16+'[2]Ostello'!H16+'[2]Casa per Ferie'!H16+'[2]affittacamere'!H16+'[2]appartamenti'!H16</f>
        <v>0</v>
      </c>
      <c r="I17" s="19">
        <f>'[2]campeggio'!I16+'[2]agriturismo'!I16+'[2]Ostello'!I16+'[2]Casa per Ferie'!I16+'[2]affittacamere'!I16+'[2]appartamenti'!I16+'[2]bed&amp;breakfast'!I16</f>
        <v>0</v>
      </c>
      <c r="J17" s="30"/>
      <c r="K17" s="18">
        <f>'[2]campeggio'!K16+'[2]agriturismo'!K16+'[2]Ostello'!K16+'[2]Casa per Ferie'!K16+'[2]affittacamere'!K16+'[2]appartamenti'!K16</f>
        <v>0</v>
      </c>
      <c r="L17" s="19">
        <f>'[2]campeggio'!L16+'[2]agriturismo'!L16+'[2]Ostello'!L16+'[2]Casa per Ferie'!L16+'[2]affittacamere'!L16+'[2]appartamenti'!L16+'[2]bed&amp;breakfast'!L16</f>
        <v>0</v>
      </c>
      <c r="M17" s="30"/>
      <c r="N17" s="98">
        <f>'[2]campeggio'!N16+'[2]agriturismo'!N16+'[2]Ostello'!N16+'[2]Casa per Ferie'!N16+'[2]affittacamere'!N16+'[2]appartamenti'!N16</f>
        <v>0</v>
      </c>
      <c r="O17" s="32">
        <f>'[2]campeggio'!O16+'[2]agriturismo'!O16+'[2]Ostello'!O16+'[2]Casa per Ferie'!O16+'[2]affittacamere'!O16+'[2]appartamenti'!O16+'[2]bed&amp;breakfast'!O16</f>
        <v>0</v>
      </c>
      <c r="P17" s="30"/>
      <c r="Q17" s="98">
        <f>'[2]campeggio'!Q16+'[2]agriturismo'!Q16+'[2]Ostello'!Q16+'[2]Casa per Ferie'!Q16+'[2]affittacamere'!Q16+'[2]appartamenti'!Q16</f>
        <v>0</v>
      </c>
      <c r="R17" s="32">
        <f>'[2]campeggio'!R16+'[2]agriturismo'!R16+'[2]Ostello'!R16+'[2]Casa per Ferie'!R16+'[2]affittacamere'!R16+'[2]appartamenti'!R16+'[2]bed&amp;breakfast'!R16</f>
        <v>0</v>
      </c>
      <c r="S17" s="30"/>
    </row>
    <row r="18" spans="1:19" ht="12.75">
      <c r="A18" s="28" t="s">
        <v>13</v>
      </c>
      <c r="B18" s="18">
        <f>'[2]campeggio'!B17+'[2]agriturismo'!B17+'[2]Ostello'!B17+'[2]Casa per Ferie'!B17+'[2]affittacamere'!B17+'[2]appartamenti'!B17</f>
        <v>1029</v>
      </c>
      <c r="C18" s="19">
        <f>'[2]campeggio'!C17+'[2]agriturismo'!C17+'[2]Ostello'!C17+'[2]Casa per Ferie'!C17+'[2]affittacamere'!C17+'[2]appartamenti'!C17+'[2]bed&amp;breakfast'!C17</f>
        <v>1022</v>
      </c>
      <c r="D18" s="29">
        <f>100*(C18-B18)/B18</f>
        <v>-0.6802721088435374</v>
      </c>
      <c r="E18" s="18">
        <f>'[2]campeggio'!E17+'[2]agriturismo'!E17+'[2]Ostello'!E17+'[2]Casa per Ferie'!E17+'[2]affittacamere'!E17+'[2]appartamenti'!E17</f>
        <v>2484</v>
      </c>
      <c r="F18" s="19">
        <f>'[2]campeggio'!F17+'[2]agriturismo'!F17+'[2]Ostello'!F17+'[2]Casa per Ferie'!F17+'[2]affittacamere'!F17+'[2]appartamenti'!F17+'[2]bed&amp;breakfast'!F17</f>
        <v>2557</v>
      </c>
      <c r="G18" s="29">
        <f>100*(F18-E18)/E18</f>
        <v>2.9388083735909825</v>
      </c>
      <c r="H18" s="18">
        <f>'[2]campeggio'!H17+'[2]agriturismo'!H17+'[2]Ostello'!H17+'[2]Casa per Ferie'!H17+'[2]affittacamere'!H17+'[2]appartamenti'!H17</f>
        <v>834</v>
      </c>
      <c r="I18" s="19">
        <f>'[2]campeggio'!I17+'[2]agriturismo'!I17+'[2]Ostello'!I17+'[2]Casa per Ferie'!I17+'[2]affittacamere'!I17+'[2]appartamenti'!I17+'[2]bed&amp;breakfast'!I17</f>
        <v>1229</v>
      </c>
      <c r="J18" s="30">
        <f>100*(I18-H18)/H18</f>
        <v>47.3621103117506</v>
      </c>
      <c r="K18" s="18">
        <f>'[2]campeggio'!K17+'[2]agriturismo'!K17+'[2]Ostello'!K17+'[2]Casa per Ferie'!K17+'[2]affittacamere'!K17+'[2]appartamenti'!K17</f>
        <v>1850</v>
      </c>
      <c r="L18" s="19">
        <f>'[2]campeggio'!L17+'[2]agriturismo'!L17+'[2]Ostello'!L17+'[2]Casa per Ferie'!L17+'[2]affittacamere'!L17+'[2]appartamenti'!L17+'[2]bed&amp;breakfast'!L17</f>
        <v>2609</v>
      </c>
      <c r="M18" s="30">
        <f>100*(L18-K18)/K18</f>
        <v>41.027027027027025</v>
      </c>
      <c r="N18" s="98">
        <f>'[2]campeggio'!N17+'[2]agriturismo'!N17+'[2]Ostello'!N17+'[2]Casa per Ferie'!N17+'[2]affittacamere'!N17+'[2]appartamenti'!N17</f>
        <v>1863</v>
      </c>
      <c r="O18" s="32">
        <f>'[2]campeggio'!O17+'[2]agriturismo'!O17+'[2]Ostello'!O17+'[2]Casa per Ferie'!O17+'[2]affittacamere'!O17+'[2]appartamenti'!O17+'[2]bed&amp;breakfast'!O17</f>
        <v>2251</v>
      </c>
      <c r="P18" s="30">
        <f>100*(O18-N18)/N18</f>
        <v>20.82662372517445</v>
      </c>
      <c r="Q18" s="98">
        <f>'[2]campeggio'!Q17+'[2]agriturismo'!Q17+'[2]Ostello'!Q17+'[2]Casa per Ferie'!Q17+'[2]affittacamere'!Q17+'[2]appartamenti'!Q17</f>
        <v>4334</v>
      </c>
      <c r="R18" s="32">
        <f>'[2]campeggio'!R17+'[2]agriturismo'!R17+'[2]Ostello'!R17+'[2]Casa per Ferie'!R17+'[2]affittacamere'!R17+'[2]appartamenti'!R17+'[2]bed&amp;breakfast'!R17</f>
        <v>5166</v>
      </c>
      <c r="S18" s="30">
        <f>100*(R18-Q18)/Q18</f>
        <v>19.19704660821412</v>
      </c>
    </row>
    <row r="19" spans="1:19" ht="12.75">
      <c r="A19" s="28"/>
      <c r="B19" s="18">
        <f>'[2]campeggio'!B18+'[2]agriturismo'!B18+'[2]Ostello'!B18+'[2]Casa per Ferie'!B18+'[2]affittacamere'!B18+'[2]appartamenti'!B18</f>
        <v>0</v>
      </c>
      <c r="C19" s="19">
        <f>'[2]campeggio'!C18+'[2]agriturismo'!C18+'[2]Ostello'!C18+'[2]Casa per Ferie'!C18+'[2]affittacamere'!C18+'[2]appartamenti'!C18+'[2]bed&amp;breakfast'!C18</f>
        <v>0</v>
      </c>
      <c r="D19" s="29"/>
      <c r="E19" s="18">
        <f>'[2]campeggio'!E18+'[2]agriturismo'!E18+'[2]Ostello'!E18+'[2]Casa per Ferie'!E18+'[2]affittacamere'!E18+'[2]appartamenti'!E18</f>
        <v>0</v>
      </c>
      <c r="F19" s="19">
        <f>'[2]campeggio'!F18+'[2]agriturismo'!F18+'[2]Ostello'!F18+'[2]Casa per Ferie'!F18+'[2]affittacamere'!F18+'[2]appartamenti'!F18+'[2]bed&amp;breakfast'!F18</f>
        <v>0</v>
      </c>
      <c r="G19" s="29"/>
      <c r="H19" s="18">
        <f>'[2]campeggio'!H18+'[2]agriturismo'!H18+'[2]Ostello'!H18+'[2]Casa per Ferie'!H18+'[2]affittacamere'!H18+'[2]appartamenti'!H18</f>
        <v>0</v>
      </c>
      <c r="I19" s="19">
        <f>'[2]campeggio'!I18+'[2]agriturismo'!I18+'[2]Ostello'!I18+'[2]Casa per Ferie'!I18+'[2]affittacamere'!I18+'[2]appartamenti'!I18+'[2]bed&amp;breakfast'!I18</f>
        <v>0</v>
      </c>
      <c r="J19" s="30"/>
      <c r="K19" s="18">
        <f>'[2]campeggio'!K18+'[2]agriturismo'!K18+'[2]Ostello'!K18+'[2]Casa per Ferie'!K18+'[2]affittacamere'!K18+'[2]appartamenti'!K18</f>
        <v>0</v>
      </c>
      <c r="L19" s="19">
        <f>'[2]campeggio'!L18+'[2]agriturismo'!L18+'[2]Ostello'!L18+'[2]Casa per Ferie'!L18+'[2]affittacamere'!L18+'[2]appartamenti'!L18+'[2]bed&amp;breakfast'!L18</f>
        <v>0</v>
      </c>
      <c r="M19" s="30"/>
      <c r="N19" s="98">
        <f>'[2]campeggio'!N18+'[2]agriturismo'!N18+'[2]Ostello'!N18+'[2]Casa per Ferie'!N18+'[2]affittacamere'!N18+'[2]appartamenti'!N18</f>
        <v>0</v>
      </c>
      <c r="O19" s="32">
        <f>'[2]campeggio'!O18+'[2]agriturismo'!O18+'[2]Ostello'!O18+'[2]Casa per Ferie'!O18+'[2]affittacamere'!O18+'[2]appartamenti'!O18+'[2]bed&amp;breakfast'!O18</f>
        <v>0</v>
      </c>
      <c r="P19" s="30"/>
      <c r="Q19" s="98">
        <f>'[2]campeggio'!Q18+'[2]agriturismo'!Q18+'[2]Ostello'!Q18+'[2]Casa per Ferie'!Q18+'[2]affittacamere'!Q18+'[2]appartamenti'!Q18</f>
        <v>0</v>
      </c>
      <c r="R19" s="32">
        <f>'[2]campeggio'!R18+'[2]agriturismo'!R18+'[2]Ostello'!R18+'[2]Casa per Ferie'!R18+'[2]affittacamere'!R18+'[2]appartamenti'!R18+'[2]bed&amp;breakfast'!R18</f>
        <v>0</v>
      </c>
      <c r="S19" s="30"/>
    </row>
    <row r="20" spans="1:19" ht="12.75">
      <c r="A20" s="28" t="s">
        <v>14</v>
      </c>
      <c r="B20" s="18">
        <f>'[2]campeggio'!B19+'[2]agriturismo'!B19+'[2]Ostello'!B19+'[2]Casa per Ferie'!B19+'[2]affittacamere'!B19+'[2]appartamenti'!B19</f>
        <v>583</v>
      </c>
      <c r="C20" s="19">
        <f>'[2]campeggio'!C19+'[2]agriturismo'!C19+'[2]Ostello'!C19+'[2]Casa per Ferie'!C19+'[2]affittacamere'!C19+'[2]appartamenti'!C19+'[2]bed&amp;breakfast'!C19</f>
        <v>815</v>
      </c>
      <c r="D20" s="29">
        <f>100*(C20-B20)/B20</f>
        <v>39.79416809605489</v>
      </c>
      <c r="E20" s="18">
        <f>'[2]campeggio'!E19+'[2]agriturismo'!E19+'[2]Ostello'!E19+'[2]Casa per Ferie'!E19+'[2]affittacamere'!E19+'[2]appartamenti'!E19</f>
        <v>1574</v>
      </c>
      <c r="F20" s="19">
        <f>'[2]campeggio'!F19+'[2]agriturismo'!F19+'[2]Ostello'!F19+'[2]Casa per Ferie'!F19+'[2]affittacamere'!F19+'[2]appartamenti'!F19+'[2]bed&amp;breakfast'!F19</f>
        <v>2392</v>
      </c>
      <c r="G20" s="29">
        <f>100*(F20-E20)/E20</f>
        <v>51.96950444726811</v>
      </c>
      <c r="H20" s="18">
        <f>'[2]campeggio'!H19+'[2]agriturismo'!H19+'[2]Ostello'!H19+'[2]Casa per Ferie'!H19+'[2]affittacamere'!H19+'[2]appartamenti'!H19</f>
        <v>848</v>
      </c>
      <c r="I20" s="19">
        <f>'[2]campeggio'!I19+'[2]agriturismo'!I19+'[2]Ostello'!I19+'[2]Casa per Ferie'!I19+'[2]affittacamere'!I19+'[2]appartamenti'!I19+'[2]bed&amp;breakfast'!I19</f>
        <v>737</v>
      </c>
      <c r="J20" s="30">
        <f>100*(I20-H20)/H20</f>
        <v>-13.089622641509434</v>
      </c>
      <c r="K20" s="18">
        <f>'[2]campeggio'!K19+'[2]agriturismo'!K19+'[2]Ostello'!K19+'[2]Casa per Ferie'!K19+'[2]affittacamere'!K19+'[2]appartamenti'!K19</f>
        <v>1759</v>
      </c>
      <c r="L20" s="19">
        <f>'[2]campeggio'!L19+'[2]agriturismo'!L19+'[2]Ostello'!L19+'[2]Casa per Ferie'!L19+'[2]affittacamere'!L19+'[2]appartamenti'!L19+'[2]bed&amp;breakfast'!L19</f>
        <v>1609</v>
      </c>
      <c r="M20" s="30">
        <f>100*(L20-K20)/K20</f>
        <v>-8.527572484366116</v>
      </c>
      <c r="N20" s="98">
        <f>'[2]campeggio'!N19+'[2]agriturismo'!N19+'[2]Ostello'!N19+'[2]Casa per Ferie'!N19+'[2]affittacamere'!N19+'[2]appartamenti'!N19</f>
        <v>1431</v>
      </c>
      <c r="O20" s="32">
        <f>'[2]campeggio'!O19+'[2]agriturismo'!O19+'[2]Ostello'!O19+'[2]Casa per Ferie'!O19+'[2]affittacamere'!O19+'[2]appartamenti'!O19+'[2]bed&amp;breakfast'!O19</f>
        <v>1552</v>
      </c>
      <c r="P20" s="30">
        <f>100*(O20-N20)/N20</f>
        <v>8.455625436757511</v>
      </c>
      <c r="Q20" s="98">
        <f>'[2]campeggio'!Q19+'[2]agriturismo'!Q19+'[2]Ostello'!Q19+'[2]Casa per Ferie'!Q19+'[2]affittacamere'!Q19+'[2]appartamenti'!Q19</f>
        <v>3333</v>
      </c>
      <c r="R20" s="32">
        <f>'[2]campeggio'!R19+'[2]agriturismo'!R19+'[2]Ostello'!R19+'[2]Casa per Ferie'!R19+'[2]affittacamere'!R19+'[2]appartamenti'!R19+'[2]bed&amp;breakfast'!R19</f>
        <v>4001</v>
      </c>
      <c r="S20" s="30">
        <f>100*(R20-Q20)/Q20</f>
        <v>20.042004200420042</v>
      </c>
    </row>
    <row r="21" spans="1:19" ht="12.75">
      <c r="A21" s="28"/>
      <c r="B21" s="18">
        <f>'[2]campeggio'!B20+'[2]agriturismo'!B20+'[2]Ostello'!B20+'[2]Casa per Ferie'!B20+'[2]affittacamere'!B20+'[2]appartamenti'!B20</f>
        <v>0</v>
      </c>
      <c r="C21" s="19">
        <f>'[2]campeggio'!C20+'[2]agriturismo'!C20+'[2]Ostello'!C20+'[2]Casa per Ferie'!C20+'[2]affittacamere'!C20+'[2]appartamenti'!C20+'[2]bed&amp;breakfast'!C20</f>
        <v>0</v>
      </c>
      <c r="D21" s="29"/>
      <c r="E21" s="18">
        <f>'[2]campeggio'!E20+'[2]agriturismo'!E20+'[2]Ostello'!E20+'[2]Casa per Ferie'!E20+'[2]affittacamere'!E20+'[2]appartamenti'!E20</f>
        <v>0</v>
      </c>
      <c r="F21" s="19">
        <f>'[2]campeggio'!F20+'[2]agriturismo'!F20+'[2]Ostello'!F20+'[2]Casa per Ferie'!F20+'[2]affittacamere'!F20+'[2]appartamenti'!F20+'[2]bed&amp;breakfast'!F20</f>
        <v>0</v>
      </c>
      <c r="G21" s="29"/>
      <c r="H21" s="18">
        <f>'[2]campeggio'!H20+'[2]agriturismo'!H20+'[2]Ostello'!H20+'[2]Casa per Ferie'!H20+'[2]affittacamere'!H20+'[2]appartamenti'!H20</f>
        <v>0</v>
      </c>
      <c r="I21" s="19">
        <f>'[2]campeggio'!I20+'[2]agriturismo'!I20+'[2]Ostello'!I20+'[2]Casa per Ferie'!I20+'[2]affittacamere'!I20+'[2]appartamenti'!I20+'[2]bed&amp;breakfast'!I20</f>
        <v>0</v>
      </c>
      <c r="J21" s="30"/>
      <c r="K21" s="18">
        <f>'[2]campeggio'!K20+'[2]agriturismo'!K20+'[2]Ostello'!K20+'[2]Casa per Ferie'!K20+'[2]affittacamere'!K20+'[2]appartamenti'!K20</f>
        <v>0</v>
      </c>
      <c r="L21" s="19">
        <f>'[2]campeggio'!L20+'[2]agriturismo'!L20+'[2]Ostello'!L20+'[2]Casa per Ferie'!L20+'[2]affittacamere'!L20+'[2]appartamenti'!L20+'[2]bed&amp;breakfast'!L20</f>
        <v>0</v>
      </c>
      <c r="M21" s="30"/>
      <c r="N21" s="98">
        <f>'[2]campeggio'!N20+'[2]agriturismo'!N20+'[2]Ostello'!N20+'[2]Casa per Ferie'!N20+'[2]affittacamere'!N20+'[2]appartamenti'!N20</f>
        <v>0</v>
      </c>
      <c r="O21" s="32">
        <f>'[2]campeggio'!O20+'[2]agriturismo'!O20+'[2]Ostello'!O20+'[2]Casa per Ferie'!O20+'[2]affittacamere'!O20+'[2]appartamenti'!O20+'[2]bed&amp;breakfast'!O20</f>
        <v>0</v>
      </c>
      <c r="P21" s="30"/>
      <c r="Q21" s="98">
        <f>'[2]campeggio'!Q20+'[2]agriturismo'!Q20+'[2]Ostello'!Q20+'[2]Casa per Ferie'!Q20+'[2]affittacamere'!Q20+'[2]appartamenti'!Q20</f>
        <v>0</v>
      </c>
      <c r="R21" s="32">
        <f>'[2]campeggio'!R20+'[2]agriturismo'!R20+'[2]Ostello'!R20+'[2]Casa per Ferie'!R20+'[2]affittacamere'!R20+'[2]appartamenti'!R20+'[2]bed&amp;breakfast'!R20</f>
        <v>0</v>
      </c>
      <c r="S21" s="30"/>
    </row>
    <row r="22" spans="1:19" ht="12.75">
      <c r="A22" s="28" t="s">
        <v>15</v>
      </c>
      <c r="B22" s="18">
        <f>'[2]campeggio'!B21+'[2]agriturismo'!B21+'[2]Ostello'!B21+'[2]Casa per Ferie'!B21+'[2]affittacamere'!B21+'[2]appartamenti'!B21</f>
        <v>586</v>
      </c>
      <c r="C22" s="19">
        <f>'[2]campeggio'!C21+'[2]agriturismo'!C21+'[2]Ostello'!C21+'[2]Casa per Ferie'!C21+'[2]affittacamere'!C21+'[2]appartamenti'!C21+'[2]bed&amp;breakfast'!C21</f>
        <v>594</v>
      </c>
      <c r="D22" s="29">
        <f>100*(C22-B22)/B22</f>
        <v>1.3651877133105803</v>
      </c>
      <c r="E22" s="18">
        <f>'[2]campeggio'!E21+'[2]agriturismo'!E21+'[2]Ostello'!E21+'[2]Casa per Ferie'!E21+'[2]affittacamere'!E21+'[2]appartamenti'!E21</f>
        <v>1897</v>
      </c>
      <c r="F22" s="19">
        <f>'[2]campeggio'!F21+'[2]agriturismo'!F21+'[2]Ostello'!F21+'[2]Casa per Ferie'!F21+'[2]affittacamere'!F21+'[2]appartamenti'!F21+'[2]bed&amp;breakfast'!F21</f>
        <v>1565</v>
      </c>
      <c r="G22" s="29">
        <f>100*(F22-E22)/E22</f>
        <v>-17.50131787032156</v>
      </c>
      <c r="H22" s="18">
        <f>'[2]campeggio'!H21+'[2]agriturismo'!H21+'[2]Ostello'!H21+'[2]Casa per Ferie'!H21+'[2]affittacamere'!H21+'[2]appartamenti'!H21</f>
        <v>1650</v>
      </c>
      <c r="I22" s="19">
        <f>'[2]campeggio'!I21+'[2]agriturismo'!I21+'[2]Ostello'!I21+'[2]Casa per Ferie'!I21+'[2]affittacamere'!I21+'[2]appartamenti'!I21+'[2]bed&amp;breakfast'!I21</f>
        <v>1569</v>
      </c>
      <c r="J22" s="30">
        <f>100*(I22-H22)/H22</f>
        <v>-4.909090909090909</v>
      </c>
      <c r="K22" s="18">
        <f>'[2]campeggio'!K21+'[2]agriturismo'!K21+'[2]Ostello'!K21+'[2]Casa per Ferie'!K21+'[2]affittacamere'!K21+'[2]appartamenti'!K21</f>
        <v>3474</v>
      </c>
      <c r="L22" s="19">
        <f>'[2]campeggio'!L21+'[2]agriturismo'!L21+'[2]Ostello'!L21+'[2]Casa per Ferie'!L21+'[2]affittacamere'!L21+'[2]appartamenti'!L21+'[2]bed&amp;breakfast'!L21</f>
        <v>3418</v>
      </c>
      <c r="M22" s="30">
        <f>100*(L22-K22)/K22</f>
        <v>-1.6119746689694876</v>
      </c>
      <c r="N22" s="98">
        <f>'[2]campeggio'!N21+'[2]agriturismo'!N21+'[2]Ostello'!N21+'[2]Casa per Ferie'!N21+'[2]affittacamere'!N21+'[2]appartamenti'!N21</f>
        <v>2236</v>
      </c>
      <c r="O22" s="32">
        <f>'[2]campeggio'!O21+'[2]agriturismo'!O21+'[2]Ostello'!O21+'[2]Casa per Ferie'!O21+'[2]affittacamere'!O21+'[2]appartamenti'!O21+'[2]bed&amp;breakfast'!O21</f>
        <v>2163</v>
      </c>
      <c r="P22" s="30">
        <f>100*(O22-N22)/N22</f>
        <v>-3.264758497316637</v>
      </c>
      <c r="Q22" s="98">
        <f>'[2]campeggio'!Q21+'[2]agriturismo'!Q21+'[2]Ostello'!Q21+'[2]Casa per Ferie'!Q21+'[2]affittacamere'!Q21+'[2]appartamenti'!Q21</f>
        <v>5371</v>
      </c>
      <c r="R22" s="32">
        <f>'[2]campeggio'!R21+'[2]agriturismo'!R21+'[2]Ostello'!R21+'[2]Casa per Ferie'!R21+'[2]affittacamere'!R21+'[2]appartamenti'!R21+'[2]bed&amp;breakfast'!R21</f>
        <v>4983</v>
      </c>
      <c r="S22" s="30">
        <f>100*(R22-Q22)/Q22</f>
        <v>-7.223980636752932</v>
      </c>
    </row>
    <row r="23" spans="1:19" ht="12.75">
      <c r="A23" s="28"/>
      <c r="B23" s="18">
        <f>'[2]campeggio'!B22+'[2]agriturismo'!B22+'[2]Ostello'!B22+'[2]Casa per Ferie'!B22+'[2]affittacamere'!B22+'[2]appartamenti'!B22</f>
        <v>0</v>
      </c>
      <c r="C23" s="19">
        <f>'[2]campeggio'!C22+'[2]agriturismo'!C22+'[2]Ostello'!C22+'[2]Casa per Ferie'!C22+'[2]affittacamere'!C22+'[2]appartamenti'!C22+'[2]bed&amp;breakfast'!C22</f>
        <v>0</v>
      </c>
      <c r="D23" s="29"/>
      <c r="E23" s="18">
        <f>'[2]campeggio'!E22+'[2]agriturismo'!E22+'[2]Ostello'!E22+'[2]Casa per Ferie'!E22+'[2]affittacamere'!E22+'[2]appartamenti'!E22</f>
        <v>0</v>
      </c>
      <c r="F23" s="19">
        <f>'[2]campeggio'!F22+'[2]agriturismo'!F22+'[2]Ostello'!F22+'[2]Casa per Ferie'!F22+'[2]affittacamere'!F22+'[2]appartamenti'!F22+'[2]bed&amp;breakfast'!F22</f>
        <v>0</v>
      </c>
      <c r="G23" s="29"/>
      <c r="H23" s="18">
        <f>'[2]campeggio'!H22+'[2]agriturismo'!H22+'[2]Ostello'!H22+'[2]Casa per Ferie'!H22+'[2]affittacamere'!H22+'[2]appartamenti'!H22</f>
        <v>0</v>
      </c>
      <c r="I23" s="19">
        <f>'[2]campeggio'!I22+'[2]agriturismo'!I22+'[2]Ostello'!I22+'[2]Casa per Ferie'!I22+'[2]affittacamere'!I22+'[2]appartamenti'!I22+'[2]bed&amp;breakfast'!I22</f>
        <v>0</v>
      </c>
      <c r="J23" s="30"/>
      <c r="K23" s="18">
        <f>'[2]campeggio'!K22+'[2]agriturismo'!K22+'[2]Ostello'!K22+'[2]Casa per Ferie'!K22+'[2]affittacamere'!K22+'[2]appartamenti'!K22</f>
        <v>0</v>
      </c>
      <c r="L23" s="19">
        <f>'[2]campeggio'!L22+'[2]agriturismo'!L22+'[2]Ostello'!L22+'[2]Casa per Ferie'!L22+'[2]affittacamere'!L22+'[2]appartamenti'!L22+'[2]bed&amp;breakfast'!L22</f>
        <v>0</v>
      </c>
      <c r="M23" s="30"/>
      <c r="N23" s="98">
        <f>'[2]campeggio'!N22+'[2]agriturismo'!N22+'[2]Ostello'!N22+'[2]Casa per Ferie'!N22+'[2]affittacamere'!N22+'[2]appartamenti'!N22</f>
        <v>0</v>
      </c>
      <c r="O23" s="32">
        <f>'[2]campeggio'!O22+'[2]agriturismo'!O22+'[2]Ostello'!O22+'[2]Casa per Ferie'!O22+'[2]affittacamere'!O22+'[2]appartamenti'!O22+'[2]bed&amp;breakfast'!O22</f>
        <v>0</v>
      </c>
      <c r="P23" s="30"/>
      <c r="Q23" s="98">
        <f>'[2]campeggio'!Q22+'[2]agriturismo'!Q22+'[2]Ostello'!Q22+'[2]Casa per Ferie'!Q22+'[2]affittacamere'!Q22+'[2]appartamenti'!Q22</f>
        <v>0</v>
      </c>
      <c r="R23" s="32">
        <f>'[2]campeggio'!R22+'[2]agriturismo'!R22+'[2]Ostello'!R22+'[2]Casa per Ferie'!R22+'[2]affittacamere'!R22+'[2]appartamenti'!R22+'[2]bed&amp;breakfast'!R22</f>
        <v>0</v>
      </c>
      <c r="S23" s="30"/>
    </row>
    <row r="24" spans="1:19" ht="12.75">
      <c r="A24" s="28" t="s">
        <v>16</v>
      </c>
      <c r="B24" s="18">
        <f>'[2]campeggio'!B23+'[2]agriturismo'!B23+'[2]Ostello'!B23+'[2]Casa per Ferie'!B23+'[2]affittacamere'!B23+'[2]appartamenti'!B23</f>
        <v>1275</v>
      </c>
      <c r="C24" s="19">
        <f>'[2]campeggio'!C23+'[2]agriturismo'!C23+'[2]Ostello'!C23+'[2]Casa per Ferie'!C23+'[2]affittacamere'!C23+'[2]appartamenti'!C23+'[2]bed&amp;breakfast'!C23</f>
        <v>2013</v>
      </c>
      <c r="D24" s="29">
        <f>100*(C24-B24)/B24</f>
        <v>57.88235294117647</v>
      </c>
      <c r="E24" s="18">
        <f>'[2]campeggio'!E23+'[2]agriturismo'!E23+'[2]Ostello'!E23+'[2]Casa per Ferie'!E23+'[2]affittacamere'!E23+'[2]appartamenti'!E23</f>
        <v>3373</v>
      </c>
      <c r="F24" s="19">
        <f>'[2]campeggio'!F23+'[2]agriturismo'!F23+'[2]Ostello'!F23+'[2]Casa per Ferie'!F23+'[2]affittacamere'!F23+'[2]appartamenti'!F23+'[2]bed&amp;breakfast'!F23</f>
        <v>4648</v>
      </c>
      <c r="G24" s="29">
        <f>100*(F24-E24)/E24</f>
        <v>37.80017788319004</v>
      </c>
      <c r="H24" s="18">
        <f>'[2]campeggio'!H23+'[2]agriturismo'!H23+'[2]Ostello'!H23+'[2]Casa per Ferie'!H23+'[2]affittacamere'!H23+'[2]appartamenti'!H23</f>
        <v>1575</v>
      </c>
      <c r="I24" s="19">
        <f>'[2]campeggio'!I23+'[2]agriturismo'!I23+'[2]Ostello'!I23+'[2]Casa per Ferie'!I23+'[2]affittacamere'!I23+'[2]appartamenti'!I23+'[2]bed&amp;breakfast'!I23</f>
        <v>1804</v>
      </c>
      <c r="J24" s="30">
        <f>100*(I24-H24)/H24</f>
        <v>14.53968253968254</v>
      </c>
      <c r="K24" s="18">
        <f>'[2]campeggio'!K23+'[2]agriturismo'!K23+'[2]Ostello'!K23+'[2]Casa per Ferie'!K23+'[2]affittacamere'!K23+'[2]appartamenti'!K23</f>
        <v>3316</v>
      </c>
      <c r="L24" s="19">
        <f>'[2]campeggio'!L23+'[2]agriturismo'!L23+'[2]Ostello'!L23+'[2]Casa per Ferie'!L23+'[2]affittacamere'!L23+'[2]appartamenti'!L23+'[2]bed&amp;breakfast'!L23</f>
        <v>3736</v>
      </c>
      <c r="M24" s="30">
        <f>100*(L24-K24)/K24</f>
        <v>12.665862484921592</v>
      </c>
      <c r="N24" s="98">
        <f>'[2]campeggio'!N23+'[2]agriturismo'!N23+'[2]Ostello'!N23+'[2]Casa per Ferie'!N23+'[2]affittacamere'!N23+'[2]appartamenti'!N23</f>
        <v>2850</v>
      </c>
      <c r="O24" s="32">
        <f>'[2]campeggio'!O23+'[2]agriturismo'!O23+'[2]Ostello'!O23+'[2]Casa per Ferie'!O23+'[2]affittacamere'!O23+'[2]appartamenti'!O23+'[2]bed&amp;breakfast'!O23</f>
        <v>3817</v>
      </c>
      <c r="P24" s="30">
        <f>100*(O24-N24)/N24</f>
        <v>33.92982456140351</v>
      </c>
      <c r="Q24" s="98">
        <f>'[2]campeggio'!Q23+'[2]agriturismo'!Q23+'[2]Ostello'!Q23+'[2]Casa per Ferie'!Q23+'[2]affittacamere'!Q23+'[2]appartamenti'!Q23</f>
        <v>6689</v>
      </c>
      <c r="R24" s="32">
        <f>'[2]campeggio'!R23+'[2]agriturismo'!R23+'[2]Ostello'!R23+'[2]Casa per Ferie'!R23+'[2]affittacamere'!R23+'[2]appartamenti'!R23+'[2]bed&amp;breakfast'!R23</f>
        <v>8384</v>
      </c>
      <c r="S24" s="30">
        <f>100*(R24-Q24)/Q24</f>
        <v>25.34011062939154</v>
      </c>
    </row>
    <row r="25" spans="1:19" ht="12.75">
      <c r="A25" s="28"/>
      <c r="B25" s="18">
        <f>'[2]campeggio'!B24+'[2]agriturismo'!B24+'[2]Ostello'!B24+'[2]Casa per Ferie'!B24+'[2]affittacamere'!B24+'[2]appartamenti'!B24</f>
        <v>0</v>
      </c>
      <c r="C25" s="19">
        <f>'[2]campeggio'!C24+'[2]agriturismo'!C24+'[2]Ostello'!C24+'[2]Casa per Ferie'!C24+'[2]affittacamere'!C24+'[2]appartamenti'!C24+'[2]bed&amp;breakfast'!C24</f>
        <v>0</v>
      </c>
      <c r="D25" s="29"/>
      <c r="E25" s="18">
        <f>'[2]campeggio'!E24+'[2]agriturismo'!E24+'[2]Ostello'!E24+'[2]Casa per Ferie'!E24+'[2]affittacamere'!E24+'[2]appartamenti'!E24</f>
        <v>0</v>
      </c>
      <c r="F25" s="19">
        <f>'[2]campeggio'!F24+'[2]agriturismo'!F24+'[2]Ostello'!F24+'[2]Casa per Ferie'!F24+'[2]affittacamere'!F24+'[2]appartamenti'!F24+'[2]bed&amp;breakfast'!F24</f>
        <v>0</v>
      </c>
      <c r="G25" s="29"/>
      <c r="H25" s="18">
        <f>'[2]campeggio'!H24+'[2]agriturismo'!H24+'[2]Ostello'!H24+'[2]Casa per Ferie'!H24+'[2]affittacamere'!H24+'[2]appartamenti'!H24</f>
        <v>0</v>
      </c>
      <c r="I25" s="19">
        <f>'[2]campeggio'!I24+'[2]agriturismo'!I24+'[2]Ostello'!I24+'[2]Casa per Ferie'!I24+'[2]affittacamere'!I24+'[2]appartamenti'!I24+'[2]bed&amp;breakfast'!I24</f>
        <v>0</v>
      </c>
      <c r="J25" s="30"/>
      <c r="K25" s="18">
        <f>'[2]campeggio'!K24+'[2]agriturismo'!K24+'[2]Ostello'!K24+'[2]Casa per Ferie'!K24+'[2]affittacamere'!K24+'[2]appartamenti'!K24</f>
        <v>0</v>
      </c>
      <c r="L25" s="19">
        <f>'[2]campeggio'!L24+'[2]agriturismo'!L24+'[2]Ostello'!L24+'[2]Casa per Ferie'!L24+'[2]affittacamere'!L24+'[2]appartamenti'!L24+'[2]bed&amp;breakfast'!L24</f>
        <v>0</v>
      </c>
      <c r="M25" s="30"/>
      <c r="N25" s="98">
        <f>'[2]campeggio'!N24+'[2]agriturismo'!N24+'[2]Ostello'!N24+'[2]Casa per Ferie'!N24+'[2]affittacamere'!N24+'[2]appartamenti'!N24</f>
        <v>0</v>
      </c>
      <c r="O25" s="32">
        <f>'[2]campeggio'!O24+'[2]agriturismo'!O24+'[2]Ostello'!O24+'[2]Casa per Ferie'!O24+'[2]affittacamere'!O24+'[2]appartamenti'!O24+'[2]bed&amp;breakfast'!O24</f>
        <v>0</v>
      </c>
      <c r="P25" s="30"/>
      <c r="Q25" s="98">
        <f>'[2]campeggio'!Q24+'[2]agriturismo'!Q24+'[2]Ostello'!Q24+'[2]Casa per Ferie'!Q24+'[2]affittacamere'!Q24+'[2]appartamenti'!Q24</f>
        <v>0</v>
      </c>
      <c r="R25" s="32">
        <f>'[2]campeggio'!R24+'[2]agriturismo'!R24+'[2]Ostello'!R24+'[2]Casa per Ferie'!R24+'[2]affittacamere'!R24+'[2]appartamenti'!R24+'[2]bed&amp;breakfast'!R24</f>
        <v>0</v>
      </c>
      <c r="S25" s="30"/>
    </row>
    <row r="26" spans="1:19" ht="12.75">
      <c r="A26" s="28" t="s">
        <v>17</v>
      </c>
      <c r="B26" s="18">
        <f>'[2]campeggio'!B25+'[2]agriturismo'!B25+'[2]Ostello'!B25+'[2]Casa per Ferie'!B25+'[2]affittacamere'!B25+'[2]appartamenti'!B25</f>
        <v>806</v>
      </c>
      <c r="C26" s="19">
        <f>'[2]campeggio'!C25+'[2]agriturismo'!C25+'[2]Ostello'!C25+'[2]Casa per Ferie'!C25+'[2]affittacamere'!C25+'[2]appartamenti'!C25+'[2]bed&amp;breakfast'!C25</f>
        <v>916</v>
      </c>
      <c r="D26" s="29">
        <f>100*(C26-B26)/B26</f>
        <v>13.647642679900745</v>
      </c>
      <c r="E26" s="18">
        <f>'[2]campeggio'!E25+'[2]agriturismo'!E25+'[2]Ostello'!E25+'[2]Casa per Ferie'!E25+'[2]affittacamere'!E25+'[2]appartamenti'!E25</f>
        <v>2003</v>
      </c>
      <c r="F26" s="19">
        <f>'[2]campeggio'!F25+'[2]agriturismo'!F25+'[2]Ostello'!F25+'[2]Casa per Ferie'!F25+'[2]affittacamere'!F25+'[2]appartamenti'!F25+'[2]bed&amp;breakfast'!F25</f>
        <v>2736</v>
      </c>
      <c r="G26" s="29">
        <f>100*(F26-E26)/E26</f>
        <v>36.59510733899151</v>
      </c>
      <c r="H26" s="18">
        <f>'[2]campeggio'!H25+'[2]agriturismo'!H25+'[2]Ostello'!H25+'[2]Casa per Ferie'!H25+'[2]affittacamere'!H25+'[2]appartamenti'!H25</f>
        <v>895</v>
      </c>
      <c r="I26" s="19">
        <f>'[2]campeggio'!I25+'[2]agriturismo'!I25+'[2]Ostello'!I25+'[2]Casa per Ferie'!I25+'[2]affittacamere'!I25+'[2]appartamenti'!I25+'[2]bed&amp;breakfast'!I25</f>
        <v>906</v>
      </c>
      <c r="J26" s="30">
        <f>100*(I26-H26)/H26</f>
        <v>1.229050279329609</v>
      </c>
      <c r="K26" s="18">
        <f>'[2]campeggio'!K25+'[2]agriturismo'!K25+'[2]Ostello'!K25+'[2]Casa per Ferie'!K25+'[2]affittacamere'!K25+'[2]appartamenti'!K25</f>
        <v>2287</v>
      </c>
      <c r="L26" s="19">
        <f>'[2]campeggio'!L25+'[2]agriturismo'!L25+'[2]Ostello'!L25+'[2]Casa per Ferie'!L25+'[2]affittacamere'!L25+'[2]appartamenti'!L25+'[2]bed&amp;breakfast'!L25</f>
        <v>2679</v>
      </c>
      <c r="M26" s="30">
        <f>100*(L26-K26)/K26</f>
        <v>17.140358548316573</v>
      </c>
      <c r="N26" s="98">
        <f>'[2]campeggio'!N25+'[2]agriturismo'!N25+'[2]Ostello'!N25+'[2]Casa per Ferie'!N25+'[2]affittacamere'!N25+'[2]appartamenti'!N25</f>
        <v>1701</v>
      </c>
      <c r="O26" s="32">
        <f>'[2]campeggio'!O25+'[2]agriturismo'!O25+'[2]Ostello'!O25+'[2]Casa per Ferie'!O25+'[2]affittacamere'!O25+'[2]appartamenti'!O25+'[2]bed&amp;breakfast'!O25</f>
        <v>1822</v>
      </c>
      <c r="P26" s="30">
        <f>100*(O26-N26)/N26</f>
        <v>7.113462669018225</v>
      </c>
      <c r="Q26" s="98">
        <f>'[2]campeggio'!Q25+'[2]agriturismo'!Q25+'[2]Ostello'!Q25+'[2]Casa per Ferie'!Q25+'[2]affittacamere'!Q25+'[2]appartamenti'!Q25</f>
        <v>4290</v>
      </c>
      <c r="R26" s="32">
        <f>'[2]campeggio'!R25+'[2]agriturismo'!R25+'[2]Ostello'!R25+'[2]Casa per Ferie'!R25+'[2]affittacamere'!R25+'[2]appartamenti'!R25+'[2]bed&amp;breakfast'!R25</f>
        <v>5415</v>
      </c>
      <c r="S26" s="30">
        <f>100*(R26-Q26)/Q26</f>
        <v>26.223776223776223</v>
      </c>
    </row>
    <row r="27" spans="1:19" ht="12.75">
      <c r="A27" s="28"/>
      <c r="B27" s="18">
        <f>'[2]campeggio'!B26+'[2]agriturismo'!B26+'[2]Ostello'!B26+'[2]Casa per Ferie'!B26+'[2]affittacamere'!B26+'[2]appartamenti'!B26</f>
        <v>0</v>
      </c>
      <c r="C27" s="19">
        <f>'[2]campeggio'!C26+'[2]agriturismo'!C26+'[2]Ostello'!C26+'[2]Casa per Ferie'!C26+'[2]affittacamere'!C26+'[2]appartamenti'!C26+'[2]bed&amp;breakfast'!C26</f>
        <v>0</v>
      </c>
      <c r="D27" s="29"/>
      <c r="E27" s="18">
        <f>'[2]campeggio'!E26+'[2]agriturismo'!E26+'[2]Ostello'!E26+'[2]Casa per Ferie'!E26+'[2]affittacamere'!E26+'[2]appartamenti'!E26</f>
        <v>0</v>
      </c>
      <c r="F27" s="19">
        <f>'[2]campeggio'!F26+'[2]agriturismo'!F26+'[2]Ostello'!F26+'[2]Casa per Ferie'!F26+'[2]affittacamere'!F26+'[2]appartamenti'!F26+'[2]bed&amp;breakfast'!F26</f>
        <v>0</v>
      </c>
      <c r="G27" s="29"/>
      <c r="H27" s="18">
        <f>'[2]campeggio'!H26+'[2]agriturismo'!H26+'[2]Ostello'!H26+'[2]Casa per Ferie'!H26+'[2]affittacamere'!H26+'[2]appartamenti'!H26</f>
        <v>0</v>
      </c>
      <c r="I27" s="19">
        <f>'[2]campeggio'!I26+'[2]agriturismo'!I26+'[2]Ostello'!I26+'[2]Casa per Ferie'!I26+'[2]affittacamere'!I26+'[2]appartamenti'!I26+'[2]bed&amp;breakfast'!I26</f>
        <v>0</v>
      </c>
      <c r="J27" s="30"/>
      <c r="K27" s="18">
        <f>'[2]campeggio'!K26+'[2]agriturismo'!K26+'[2]Ostello'!K26+'[2]Casa per Ferie'!K26+'[2]affittacamere'!K26+'[2]appartamenti'!K26</f>
        <v>0</v>
      </c>
      <c r="L27" s="19">
        <f>'[2]campeggio'!L26+'[2]agriturismo'!L26+'[2]Ostello'!L26+'[2]Casa per Ferie'!L26+'[2]affittacamere'!L26+'[2]appartamenti'!L26+'[2]bed&amp;breakfast'!L26</f>
        <v>0</v>
      </c>
      <c r="M27" s="30"/>
      <c r="N27" s="98">
        <f>'[2]campeggio'!N26+'[2]agriturismo'!N26+'[2]Ostello'!N26+'[2]Casa per Ferie'!N26+'[2]affittacamere'!N26+'[2]appartamenti'!N26</f>
        <v>0</v>
      </c>
      <c r="O27" s="32">
        <f>'[2]campeggio'!O26+'[2]agriturismo'!O26+'[2]Ostello'!O26+'[2]Casa per Ferie'!O26+'[2]affittacamere'!O26+'[2]appartamenti'!O26+'[2]bed&amp;breakfast'!O26</f>
        <v>0</v>
      </c>
      <c r="P27" s="30"/>
      <c r="Q27" s="98">
        <f>'[2]campeggio'!Q26+'[2]agriturismo'!Q26+'[2]Ostello'!Q26+'[2]Casa per Ferie'!Q26+'[2]affittacamere'!Q26+'[2]appartamenti'!Q26</f>
        <v>0</v>
      </c>
      <c r="R27" s="32">
        <f>'[2]campeggio'!R26+'[2]agriturismo'!R26+'[2]Ostello'!R26+'[2]Casa per Ferie'!R26+'[2]affittacamere'!R26+'[2]appartamenti'!R26+'[2]bed&amp;breakfast'!R26</f>
        <v>0</v>
      </c>
      <c r="S27" s="30"/>
    </row>
    <row r="28" spans="1:19" ht="12.75">
      <c r="A28" s="28" t="s">
        <v>18</v>
      </c>
      <c r="B28" s="18">
        <f>'[2]campeggio'!B27+'[2]agriturismo'!B27+'[2]Ostello'!B27+'[2]Casa per Ferie'!B27+'[2]affittacamere'!B27+'[2]appartamenti'!B27</f>
        <v>724</v>
      </c>
      <c r="C28" s="19">
        <f>'[2]campeggio'!C27+'[2]agriturismo'!C27+'[2]Ostello'!C27+'[2]Casa per Ferie'!C27+'[2]affittacamere'!C27+'[2]appartamenti'!C27+'[2]bed&amp;breakfast'!C27</f>
        <v>1013</v>
      </c>
      <c r="D28" s="29">
        <f>100*(C28-B28)/B28</f>
        <v>39.9171270718232</v>
      </c>
      <c r="E28" s="18">
        <f>'[2]campeggio'!E27+'[2]agriturismo'!E27+'[2]Ostello'!E27+'[2]Casa per Ferie'!E27+'[2]affittacamere'!E27+'[2]appartamenti'!E27</f>
        <v>1998</v>
      </c>
      <c r="F28" s="19">
        <f>'[2]campeggio'!F27+'[2]agriturismo'!F27+'[2]Ostello'!F27+'[2]Casa per Ferie'!F27+'[2]affittacamere'!F27+'[2]appartamenti'!F27+'[2]bed&amp;breakfast'!F27</f>
        <v>2692</v>
      </c>
      <c r="G28" s="29">
        <f>100*(F28-E28)/E28</f>
        <v>34.73473473473474</v>
      </c>
      <c r="H28" s="18">
        <f>'[2]campeggio'!H27+'[2]agriturismo'!H27+'[2]Ostello'!H27+'[2]Casa per Ferie'!H27+'[2]affittacamere'!H27+'[2]appartamenti'!H27</f>
        <v>514</v>
      </c>
      <c r="I28" s="19">
        <f>'[2]campeggio'!I27+'[2]agriturismo'!I27+'[2]Ostello'!I27+'[2]Casa per Ferie'!I27+'[2]affittacamere'!I27+'[2]appartamenti'!I27+'[2]bed&amp;breakfast'!I27</f>
        <v>597</v>
      </c>
      <c r="J28" s="30">
        <f>100*(I28-H28)/H28</f>
        <v>16.147859922178988</v>
      </c>
      <c r="K28" s="18">
        <f>'[2]campeggio'!K27+'[2]agriturismo'!K27+'[2]Ostello'!K27+'[2]Casa per Ferie'!K27+'[2]affittacamere'!K27+'[2]appartamenti'!K27</f>
        <v>1729</v>
      </c>
      <c r="L28" s="19">
        <f>'[2]campeggio'!L27+'[2]agriturismo'!L27+'[2]Ostello'!L27+'[2]Casa per Ferie'!L27+'[2]affittacamere'!L27+'[2]appartamenti'!L27+'[2]bed&amp;breakfast'!L27</f>
        <v>1781</v>
      </c>
      <c r="M28" s="30">
        <f>100*(L28-K28)/K28</f>
        <v>3.007518796992481</v>
      </c>
      <c r="N28" s="98">
        <f>'[2]campeggio'!N27+'[2]agriturismo'!N27+'[2]Ostello'!N27+'[2]Casa per Ferie'!N27+'[2]affittacamere'!N27+'[2]appartamenti'!N27</f>
        <v>1238</v>
      </c>
      <c r="O28" s="32">
        <f>'[2]campeggio'!O27+'[2]agriturismo'!O27+'[2]Ostello'!O27+'[2]Casa per Ferie'!O27+'[2]affittacamere'!O27+'[2]appartamenti'!O27+'[2]bed&amp;breakfast'!O27</f>
        <v>1610</v>
      </c>
      <c r="P28" s="30">
        <f>100*(O28-N28)/N28</f>
        <v>30.048465266558967</v>
      </c>
      <c r="Q28" s="98">
        <f>'[2]campeggio'!Q27+'[2]agriturismo'!Q27+'[2]Ostello'!Q27+'[2]Casa per Ferie'!Q27+'[2]affittacamere'!Q27+'[2]appartamenti'!Q27</f>
        <v>3727</v>
      </c>
      <c r="R28" s="32">
        <f>'[2]campeggio'!R27+'[2]agriturismo'!R27+'[2]Ostello'!R27+'[2]Casa per Ferie'!R27+'[2]affittacamere'!R27+'[2]appartamenti'!R27+'[2]bed&amp;breakfast'!R27</f>
        <v>4473</v>
      </c>
      <c r="S28" s="30">
        <f>100*(R28-Q28)/Q28</f>
        <v>20.01609873893212</v>
      </c>
    </row>
    <row r="29" spans="1:19" ht="12.75">
      <c r="A29" s="28"/>
      <c r="B29" s="18">
        <f>'[2]campeggio'!B28+'[2]agriturismo'!B28+'[2]Ostello'!B28+'[2]Casa per Ferie'!B28+'[2]affittacamere'!B28+'[2]appartamenti'!B28</f>
        <v>0</v>
      </c>
      <c r="C29" s="19">
        <f>'[2]campeggio'!C28+'[2]agriturismo'!C28+'[2]Ostello'!C28+'[2]Casa per Ferie'!C28+'[2]affittacamere'!C28+'[2]appartamenti'!C28+'[2]bed&amp;breakfast'!C28</f>
        <v>0</v>
      </c>
      <c r="D29" s="29"/>
      <c r="E29" s="18">
        <f>'[2]campeggio'!E28+'[2]agriturismo'!E28+'[2]Ostello'!E28+'[2]Casa per Ferie'!E28+'[2]affittacamere'!E28+'[2]appartamenti'!E28</f>
        <v>0</v>
      </c>
      <c r="F29" s="19">
        <f>'[2]campeggio'!F28+'[2]agriturismo'!F28+'[2]Ostello'!F28+'[2]Casa per Ferie'!F28+'[2]affittacamere'!F28+'[2]appartamenti'!F28+'[2]bed&amp;breakfast'!F28</f>
        <v>0</v>
      </c>
      <c r="G29" s="29"/>
      <c r="H29" s="18">
        <f>'[2]campeggio'!H28+'[2]agriturismo'!H28+'[2]Ostello'!H28+'[2]Casa per Ferie'!H28+'[2]affittacamere'!H28+'[2]appartamenti'!H28</f>
        <v>0</v>
      </c>
      <c r="I29" s="19">
        <f>'[2]campeggio'!I28+'[2]agriturismo'!I28+'[2]Ostello'!I28+'[2]Casa per Ferie'!I28+'[2]affittacamere'!I28+'[2]appartamenti'!I28+'[2]bed&amp;breakfast'!I28</f>
        <v>0</v>
      </c>
      <c r="J29" s="30"/>
      <c r="K29" s="18">
        <f>'[2]campeggio'!K28+'[2]agriturismo'!K28+'[2]Ostello'!K28+'[2]Casa per Ferie'!K28+'[2]affittacamere'!K28+'[2]appartamenti'!K28</f>
        <v>0</v>
      </c>
      <c r="L29" s="19">
        <f>'[2]campeggio'!L28+'[2]agriturismo'!L28+'[2]Ostello'!L28+'[2]Casa per Ferie'!L28+'[2]affittacamere'!L28+'[2]appartamenti'!L28+'[2]bed&amp;breakfast'!L28</f>
        <v>0</v>
      </c>
      <c r="M29" s="30"/>
      <c r="N29" s="98">
        <f>'[2]campeggio'!N28+'[2]agriturismo'!N28+'[2]Ostello'!N28+'[2]Casa per Ferie'!N28+'[2]affittacamere'!N28+'[2]appartamenti'!N28</f>
        <v>0</v>
      </c>
      <c r="O29" s="32">
        <f>'[2]campeggio'!O28+'[2]agriturismo'!O28+'[2]Ostello'!O28+'[2]Casa per Ferie'!O28+'[2]affittacamere'!O28+'[2]appartamenti'!O28+'[2]bed&amp;breakfast'!O28</f>
        <v>0</v>
      </c>
      <c r="P29" s="30"/>
      <c r="Q29" s="98">
        <f>'[2]campeggio'!Q28+'[2]agriturismo'!Q28+'[2]Ostello'!Q28+'[2]Casa per Ferie'!Q28+'[2]affittacamere'!Q28+'[2]appartamenti'!Q28</f>
        <v>0</v>
      </c>
      <c r="R29" s="32">
        <f>'[2]campeggio'!R28+'[2]agriturismo'!R28+'[2]Ostello'!R28+'[2]Casa per Ferie'!R28+'[2]affittacamere'!R28+'[2]appartamenti'!R28+'[2]bed&amp;breakfast'!R28</f>
        <v>0</v>
      </c>
      <c r="S29" s="30"/>
    </row>
    <row r="30" spans="1:19" ht="12.75">
      <c r="A30" s="28" t="s">
        <v>19</v>
      </c>
      <c r="B30" s="18">
        <f>'[2]campeggio'!B29+'[2]agriturismo'!B29+'[2]Ostello'!B29+'[2]Casa per Ferie'!B29+'[2]affittacamere'!B29+'[2]appartamenti'!B29</f>
        <v>715</v>
      </c>
      <c r="C30" s="19">
        <f>'[2]campeggio'!C29+'[2]agriturismo'!C29+'[2]Ostello'!C29+'[2]Casa per Ferie'!C29+'[2]affittacamere'!C29+'[2]appartamenti'!C29+'[2]bed&amp;breakfast'!C29</f>
        <v>1021</v>
      </c>
      <c r="D30" s="29">
        <f>100*(C30-B30)/B30</f>
        <v>42.7972027972028</v>
      </c>
      <c r="E30" s="18">
        <f>'[2]campeggio'!E29+'[2]agriturismo'!E29+'[2]Ostello'!E29+'[2]Casa per Ferie'!E29+'[2]affittacamere'!E29+'[2]appartamenti'!E29</f>
        <v>1841</v>
      </c>
      <c r="F30" s="19">
        <f>'[2]campeggio'!F29+'[2]agriturismo'!F29+'[2]Ostello'!F29+'[2]Casa per Ferie'!F29+'[2]affittacamere'!F29+'[2]appartamenti'!F29+'[2]bed&amp;breakfast'!F29</f>
        <v>2784</v>
      </c>
      <c r="G30" s="29">
        <f>100*(F30-E30)/E30</f>
        <v>51.2221618685497</v>
      </c>
      <c r="H30" s="18">
        <f>'[2]campeggio'!H29+'[2]agriturismo'!H29+'[2]Ostello'!H29+'[2]Casa per Ferie'!H29+'[2]affittacamere'!H29+'[2]appartamenti'!H29</f>
        <v>282</v>
      </c>
      <c r="I30" s="19">
        <f>'[2]campeggio'!I29+'[2]agriturismo'!I29+'[2]Ostello'!I29+'[2]Casa per Ferie'!I29+'[2]affittacamere'!I29+'[2]appartamenti'!I29+'[2]bed&amp;breakfast'!I29</f>
        <v>286</v>
      </c>
      <c r="J30" s="30">
        <f>100*(I30-H30)/H30</f>
        <v>1.4184397163120568</v>
      </c>
      <c r="K30" s="18">
        <f>'[2]campeggio'!K29+'[2]agriturismo'!K29+'[2]Ostello'!K29+'[2]Casa per Ferie'!K29+'[2]affittacamere'!K29+'[2]appartamenti'!K29</f>
        <v>1071</v>
      </c>
      <c r="L30" s="19">
        <f>'[2]campeggio'!L29+'[2]agriturismo'!L29+'[2]Ostello'!L29+'[2]Casa per Ferie'!L29+'[2]affittacamere'!L29+'[2]appartamenti'!L29+'[2]bed&amp;breakfast'!L29</f>
        <v>1225</v>
      </c>
      <c r="M30" s="30">
        <f>100*(L30-K30)/K30</f>
        <v>14.379084967320262</v>
      </c>
      <c r="N30" s="98">
        <f>'[2]campeggio'!N29+'[2]agriturismo'!N29+'[2]Ostello'!N29+'[2]Casa per Ferie'!N29+'[2]affittacamere'!N29+'[2]appartamenti'!N29</f>
        <v>997</v>
      </c>
      <c r="O30" s="32">
        <f>'[2]campeggio'!O29+'[2]agriturismo'!O29+'[2]Ostello'!O29+'[2]Casa per Ferie'!O29+'[2]affittacamere'!O29+'[2]appartamenti'!O29+'[2]bed&amp;breakfast'!O29</f>
        <v>1307</v>
      </c>
      <c r="P30" s="30">
        <f>100*(O30-N30)/N30</f>
        <v>31.093279839518555</v>
      </c>
      <c r="Q30" s="98">
        <f>'[2]campeggio'!Q29+'[2]agriturismo'!Q29+'[2]Ostello'!Q29+'[2]Casa per Ferie'!Q29+'[2]affittacamere'!Q29+'[2]appartamenti'!Q29</f>
        <v>2912</v>
      </c>
      <c r="R30" s="32">
        <f>'[2]campeggio'!R29+'[2]agriturismo'!R29+'[2]Ostello'!R29+'[2]Casa per Ferie'!R29+'[2]affittacamere'!R29+'[2]appartamenti'!R29+'[2]bed&amp;breakfast'!R29</f>
        <v>4009</v>
      </c>
      <c r="S30" s="30">
        <f>100*(R30-Q30)/Q30</f>
        <v>37.6717032967033</v>
      </c>
    </row>
    <row r="31" spans="1:19" ht="12.75">
      <c r="A31" s="28"/>
      <c r="B31" s="18">
        <f>'[2]campeggio'!B30+'[2]agriturismo'!B30+'[2]Ostello'!B30+'[2]Casa per Ferie'!B30+'[2]affittacamere'!B30+'[2]appartamenti'!B30</f>
        <v>0</v>
      </c>
      <c r="C31" s="19">
        <f>'[2]campeggio'!C30+'[2]agriturismo'!C30+'[2]Ostello'!C30+'[2]Casa per Ferie'!C30+'[2]affittacamere'!C30+'[2]appartamenti'!C30+'[2]bed&amp;breakfast'!C30</f>
        <v>0</v>
      </c>
      <c r="D31" s="29"/>
      <c r="E31" s="18">
        <f>'[2]campeggio'!E30+'[2]agriturismo'!E30+'[2]Ostello'!E30+'[2]Casa per Ferie'!E30+'[2]affittacamere'!E30+'[2]appartamenti'!E30</f>
        <v>0</v>
      </c>
      <c r="F31" s="19">
        <f>'[2]campeggio'!F30+'[2]agriturismo'!F30+'[2]Ostello'!F30+'[2]Casa per Ferie'!F30+'[2]affittacamere'!F30+'[2]appartamenti'!F30+'[2]bed&amp;breakfast'!F30</f>
        <v>0</v>
      </c>
      <c r="G31" s="29"/>
      <c r="H31" s="18">
        <f>'[2]campeggio'!H30+'[2]agriturismo'!H30+'[2]Ostello'!H30+'[2]Casa per Ferie'!H30+'[2]affittacamere'!H30+'[2]appartamenti'!H30</f>
        <v>0</v>
      </c>
      <c r="I31" s="19">
        <f>'[2]campeggio'!I30+'[2]agriturismo'!I30+'[2]Ostello'!I30+'[2]Casa per Ferie'!I30+'[2]affittacamere'!I30+'[2]appartamenti'!I30+'[2]bed&amp;breakfast'!I30</f>
        <v>0</v>
      </c>
      <c r="J31" s="30"/>
      <c r="K31" s="18">
        <f>'[2]campeggio'!K30+'[2]agriturismo'!K30+'[2]Ostello'!K30+'[2]Casa per Ferie'!K30+'[2]affittacamere'!K30+'[2]appartamenti'!K30</f>
        <v>0</v>
      </c>
      <c r="L31" s="19">
        <f>'[2]campeggio'!L30+'[2]agriturismo'!L30+'[2]Ostello'!L30+'[2]Casa per Ferie'!L30+'[2]affittacamere'!L30+'[2]appartamenti'!L30+'[2]bed&amp;breakfast'!L30</f>
        <v>0</v>
      </c>
      <c r="M31" s="30"/>
      <c r="N31" s="98">
        <f>'[2]campeggio'!N30+'[2]agriturismo'!N30+'[2]Ostello'!N30+'[2]Casa per Ferie'!N30+'[2]affittacamere'!N30+'[2]appartamenti'!N30</f>
        <v>0</v>
      </c>
      <c r="O31" s="32">
        <f>'[2]campeggio'!O30+'[2]agriturismo'!O30+'[2]Ostello'!O30+'[2]Casa per Ferie'!O30+'[2]affittacamere'!O30+'[2]appartamenti'!O30+'[2]bed&amp;breakfast'!O30</f>
        <v>0</v>
      </c>
      <c r="P31" s="30"/>
      <c r="Q31" s="98">
        <f>'[2]campeggio'!Q30+'[2]agriturismo'!Q30+'[2]Ostello'!Q30+'[2]Casa per Ferie'!Q30+'[2]affittacamere'!Q30+'[2]appartamenti'!Q30</f>
        <v>0</v>
      </c>
      <c r="R31" s="32">
        <f>'[2]campeggio'!R30+'[2]agriturismo'!R30+'[2]Ostello'!R30+'[2]Casa per Ferie'!R30+'[2]affittacamere'!R30+'[2]appartamenti'!R30+'[2]bed&amp;breakfast'!R30</f>
        <v>0</v>
      </c>
      <c r="S31" s="30"/>
    </row>
    <row r="32" spans="1:19" ht="12.75">
      <c r="A32" s="28" t="s">
        <v>20</v>
      </c>
      <c r="B32" s="18">
        <f>'[2]campeggio'!B31+'[2]agriturismo'!B31+'[2]Ostello'!B31+'[2]Casa per Ferie'!B31+'[2]affittacamere'!B31+'[2]appartamenti'!B31</f>
        <v>549</v>
      </c>
      <c r="C32" s="19">
        <v>622</v>
      </c>
      <c r="D32" s="29">
        <f>100*(C32-B32)/B32</f>
        <v>13.296903460837887</v>
      </c>
      <c r="E32" s="18">
        <f>'[2]campeggio'!E31+'[2]agriturismo'!E31+'[2]Ostello'!E31+'[2]Casa per Ferie'!E31+'[2]affittacamere'!E31+'[2]appartamenti'!E31</f>
        <v>1815</v>
      </c>
      <c r="F32" s="19">
        <f>'[2]campeggio'!F31+'[2]agriturismo'!F31+'[2]Ostello'!F31+'[2]Casa per Ferie'!F31+'[2]affittacamere'!F31+'[2]appartamenti'!F31+'[2]bed&amp;breakfast'!F31</f>
        <v>2084</v>
      </c>
      <c r="G32" s="29">
        <f>100*(F32-E32)/E32</f>
        <v>14.820936639118457</v>
      </c>
      <c r="H32" s="18">
        <f>'[2]campeggio'!H31+'[2]agriturismo'!H31+'[2]Ostello'!H31+'[2]Casa per Ferie'!H31+'[2]affittacamere'!H31+'[2]appartamenti'!H31</f>
        <v>144</v>
      </c>
      <c r="I32" s="19">
        <f>'[2]campeggio'!I31+'[2]agriturismo'!I31+'[2]Ostello'!I31+'[2]Casa per Ferie'!I31+'[2]affittacamere'!I31+'[2]appartamenti'!I31+'[2]bed&amp;breakfast'!I31</f>
        <v>148</v>
      </c>
      <c r="J32" s="30">
        <f>100*(I32-H32)/H32</f>
        <v>2.7777777777777777</v>
      </c>
      <c r="K32" s="18">
        <f>'[2]campeggio'!K31+'[2]agriturismo'!K31+'[2]Ostello'!K31+'[2]Casa per Ferie'!K31+'[2]affittacamere'!K31+'[2]appartamenti'!K31</f>
        <v>825</v>
      </c>
      <c r="L32" s="19">
        <f>'[2]campeggio'!L31+'[2]agriturismo'!L31+'[2]Ostello'!L31+'[2]Casa per Ferie'!L31+'[2]affittacamere'!L31+'[2]appartamenti'!L31+'[2]bed&amp;breakfast'!L31</f>
        <v>1024</v>
      </c>
      <c r="M32" s="30">
        <f>100*(L32-K32)/K32</f>
        <v>24.12121212121212</v>
      </c>
      <c r="N32" s="98">
        <f>'[2]campeggio'!N31+'[2]agriturismo'!N31+'[2]Ostello'!N31+'[2]Casa per Ferie'!N31+'[2]affittacamere'!N31+'[2]appartamenti'!N31</f>
        <v>693</v>
      </c>
      <c r="O32" s="32">
        <f>'[2]campeggio'!O31+'[2]agriturismo'!O31+'[2]Ostello'!O31+'[2]Casa per Ferie'!O31+'[2]affittacamere'!O31+'[2]appartamenti'!O31+'[2]bed&amp;breakfast'!O31</f>
        <v>915</v>
      </c>
      <c r="P32" s="30">
        <f>100*(O32-N32)/N32</f>
        <v>32.03463203463203</v>
      </c>
      <c r="Q32" s="98">
        <f>'[2]campeggio'!Q31+'[2]agriturismo'!Q31+'[2]Ostello'!Q31+'[2]Casa per Ferie'!Q31+'[2]affittacamere'!Q31+'[2]appartamenti'!Q31</f>
        <v>2640</v>
      </c>
      <c r="R32" s="32">
        <f>'[2]campeggio'!R31+'[2]agriturismo'!R31+'[2]Ostello'!R31+'[2]Casa per Ferie'!R31+'[2]affittacamere'!R31+'[2]appartamenti'!R31+'[2]bed&amp;breakfast'!R31</f>
        <v>3108</v>
      </c>
      <c r="S32" s="30">
        <f>100*(R32-Q32)/Q32</f>
        <v>17.727272727272727</v>
      </c>
    </row>
    <row r="33" spans="1:19" ht="12.75">
      <c r="A33" s="28"/>
      <c r="B33" s="18"/>
      <c r="C33" s="19"/>
      <c r="D33" s="29"/>
      <c r="E33" s="18"/>
      <c r="F33" s="19"/>
      <c r="G33" s="29"/>
      <c r="H33" s="18"/>
      <c r="I33" s="19"/>
      <c r="J33" s="30"/>
      <c r="K33" s="18"/>
      <c r="L33" s="19"/>
      <c r="M33" s="30"/>
      <c r="N33" s="31"/>
      <c r="O33" s="32"/>
      <c r="P33" s="30"/>
      <c r="Q33" s="31"/>
      <c r="R33" s="32"/>
      <c r="S33" s="30"/>
    </row>
    <row r="34" spans="1:19" ht="12.75">
      <c r="A34" s="117" t="s">
        <v>3</v>
      </c>
      <c r="B34" s="118">
        <f>'[2]campeggio'!B33+'[2]agriturismo'!B33+'[2]Ostello'!B33+'[2]Casa per Ferie'!B33+'[2]affittacamere'!B33+'[2]appartamenti'!B33</f>
        <v>8817</v>
      </c>
      <c r="C34" s="119">
        <f>'[2]campeggio'!C33+'[2]agriturismo'!C33+'[2]Ostello'!C33+'[2]Casa per Ferie'!C33+'[2]affittacamere'!C33+'[2]appartamenti'!C33+'[2]bed&amp;breakfast'!C33</f>
        <v>11410</v>
      </c>
      <c r="D34" s="120">
        <f>100*(C34-B34)/B34</f>
        <v>29.409096064421004</v>
      </c>
      <c r="E34" s="118">
        <f>'[2]residenza tur'!E33+'[2]campeggio'!E33+'[2]agriturismo'!E33+'[2]Ostello'!E33+'[2]Casa per Ferie'!E33+'[2]affittacamere'!E33+'[2]appartamenti'!E33</f>
        <v>27028</v>
      </c>
      <c r="F34" s="119">
        <f>'[2]campeggio'!F33+'[2]agriturismo'!F33+'[2]Ostello'!F33+'[2]Casa per Ferie'!F33+'[2]affittacamere'!F33+'[2]appartamenti'!F33+'[2]bed&amp;breakfast'!F33</f>
        <v>30094</v>
      </c>
      <c r="G34" s="120">
        <f>100*(F34-E34)/E34</f>
        <v>11.343791623501554</v>
      </c>
      <c r="H34" s="118">
        <f>'[2]residenza tur'!H33+'[2]campeggio'!H33+'[2]agriturismo'!H33+'[2]Ostello'!H33+'[2]Casa per Ferie'!H33+'[2]affittacamere'!H33+'[2]appartamenti'!H33</f>
        <v>8074</v>
      </c>
      <c r="I34" s="119">
        <f>'[2]campeggio'!I33+'[2]agriturismo'!I33+'[2]Ostello'!I33+'[2]Casa per Ferie'!I33+'[2]affittacamere'!I33+'[2]appartamenti'!I33+'[2]bed&amp;breakfast'!I33</f>
        <v>8808</v>
      </c>
      <c r="J34" s="121">
        <f>100*(I34-H34)/H34</f>
        <v>9.090909090909092</v>
      </c>
      <c r="K34" s="118">
        <f>'[2]residenza tur'!K33+'[2]campeggio'!K33+'[2]agriturismo'!K33+'[2]Ostello'!K33+'[2]Casa per Ferie'!K33+'[2]affittacamere'!K33+'[2]appartamenti'!K33</f>
        <v>20286</v>
      </c>
      <c r="L34" s="119">
        <f>'[2]campeggio'!L33+'[2]agriturismo'!L33+'[2]Ostello'!L33+'[2]Casa per Ferie'!L33+'[2]affittacamere'!L33+'[2]appartamenti'!L33+'[2]bed&amp;breakfast'!L33</f>
        <v>22890</v>
      </c>
      <c r="M34" s="121">
        <f>100*(L34-K34)/K34</f>
        <v>12.836438923395445</v>
      </c>
      <c r="N34" s="122">
        <f>SUM(N10:N32)</f>
        <v>16799</v>
      </c>
      <c r="O34" s="119">
        <f>SUM(O10:O32)</f>
        <v>20269</v>
      </c>
      <c r="P34" s="121">
        <f>100*(O34-N34)/N34</f>
        <v>20.655991428061196</v>
      </c>
      <c r="Q34" s="122">
        <f>SUM(Q10:Q32)</f>
        <v>43367</v>
      </c>
      <c r="R34" s="119">
        <f>SUM(R10:R32)</f>
        <v>52984</v>
      </c>
      <c r="S34" s="121">
        <f>100*(R34-Q34)/Q34</f>
        <v>22.175847995019254</v>
      </c>
    </row>
    <row r="35" spans="1:19" ht="12.75">
      <c r="A35" s="1"/>
      <c r="B35" s="123"/>
      <c r="C35" s="1"/>
      <c r="D35" s="1"/>
      <c r="E35" s="2"/>
      <c r="F35" s="1"/>
      <c r="G35" s="8"/>
      <c r="H35" s="2"/>
      <c r="I35" s="1"/>
      <c r="J35" s="1"/>
      <c r="K35" s="2"/>
      <c r="L35" s="1"/>
      <c r="M35" s="1"/>
      <c r="N35" s="1"/>
      <c r="O35" s="1"/>
      <c r="P35" s="1"/>
      <c r="Q35" s="1"/>
      <c r="R35" s="124"/>
      <c r="S35" s="1"/>
    </row>
    <row r="36" ht="12.75">
      <c r="F36" s="125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headerFooter alignWithMargins="0">
    <oddFooter>&amp;R7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1"/>
  <dimension ref="A4:S34"/>
  <sheetViews>
    <sheetView workbookViewId="0" topLeftCell="A1">
      <selection activeCell="S31" sqref="S31"/>
    </sheetView>
  </sheetViews>
  <sheetFormatPr defaultColWidth="9.140625" defaultRowHeight="12.75"/>
  <cols>
    <col min="1" max="1" width="9.140625" style="3" customWidth="1"/>
    <col min="2" max="2" width="7.28125" style="40" customWidth="1"/>
    <col min="3" max="3" width="7.28125" style="3" customWidth="1"/>
    <col min="4" max="4" width="6.00390625" style="3" customWidth="1"/>
    <col min="5" max="5" width="8.421875" style="40" customWidth="1"/>
    <col min="6" max="6" width="7.28125" style="3" customWidth="1"/>
    <col min="7" max="7" width="6.28125" style="3" customWidth="1"/>
    <col min="8" max="8" width="7.28125" style="40" customWidth="1"/>
    <col min="9" max="9" width="6.8515625" style="3" customWidth="1"/>
    <col min="10" max="10" width="7.28125" style="3" customWidth="1"/>
    <col min="11" max="11" width="7.28125" style="40" customWidth="1"/>
    <col min="12" max="12" width="7.28125" style="3" customWidth="1"/>
    <col min="13" max="13" width="7.140625" style="8" customWidth="1"/>
    <col min="14" max="15" width="7.7109375" style="3" customWidth="1"/>
    <col min="16" max="16" width="6.57421875" style="8" customWidth="1"/>
    <col min="17" max="17" width="8.57421875" style="3" bestFit="1" customWidth="1"/>
    <col min="18" max="18" width="7.28125" style="3" customWidth="1"/>
    <col min="19" max="19" width="6.28125" style="3" customWidth="1"/>
    <col min="20" max="16384" width="9.140625" style="3" customWidth="1"/>
  </cols>
  <sheetData>
    <row r="4" spans="1:19" ht="12.75">
      <c r="A4" s="1"/>
      <c r="B4" s="2"/>
      <c r="C4" s="1"/>
      <c r="D4" s="1"/>
      <c r="E4" s="2"/>
      <c r="F4" s="1"/>
      <c r="G4" s="1"/>
      <c r="H4" s="2"/>
      <c r="I4" s="1"/>
      <c r="J4" s="1"/>
      <c r="K4" s="2"/>
      <c r="L4" s="1"/>
      <c r="N4" s="1"/>
      <c r="O4" s="1"/>
      <c r="Q4" s="1"/>
      <c r="R4" s="1"/>
      <c r="S4" s="1"/>
    </row>
    <row r="5" spans="1:19" ht="12.75">
      <c r="A5" s="4" t="s">
        <v>0</v>
      </c>
      <c r="B5" s="5" t="s">
        <v>1</v>
      </c>
      <c r="C5" s="6"/>
      <c r="D5" s="6"/>
      <c r="E5" s="5"/>
      <c r="F5" s="6"/>
      <c r="G5" s="6"/>
      <c r="H5" s="5" t="s">
        <v>2</v>
      </c>
      <c r="I5" s="6"/>
      <c r="J5" s="6"/>
      <c r="K5" s="5"/>
      <c r="L5" s="6"/>
      <c r="M5" s="65"/>
      <c r="N5" s="6" t="s">
        <v>3</v>
      </c>
      <c r="O5" s="6"/>
      <c r="P5" s="65"/>
      <c r="Q5" s="6"/>
      <c r="R5" s="6"/>
      <c r="S5" s="6"/>
    </row>
    <row r="6" spans="1:19" ht="12.75">
      <c r="A6" s="7"/>
      <c r="B6" s="2"/>
      <c r="C6" s="1"/>
      <c r="D6" s="8"/>
      <c r="E6" s="2"/>
      <c r="F6" s="1"/>
      <c r="G6" s="8"/>
      <c r="H6" s="9"/>
      <c r="I6" s="10"/>
      <c r="J6" s="10"/>
      <c r="K6" s="11"/>
      <c r="L6" s="10"/>
      <c r="M6" s="66"/>
      <c r="N6" s="10"/>
      <c r="O6" s="10"/>
      <c r="P6" s="66"/>
      <c r="Q6" s="10"/>
      <c r="R6" s="10"/>
      <c r="S6" s="10"/>
    </row>
    <row r="7" spans="1:19" ht="12.75">
      <c r="A7" s="12"/>
      <c r="B7" s="13" t="s">
        <v>4</v>
      </c>
      <c r="C7" s="14" t="s">
        <v>5</v>
      </c>
      <c r="D7" s="15" t="s">
        <v>6</v>
      </c>
      <c r="E7" s="67" t="s">
        <v>21</v>
      </c>
      <c r="F7" s="46" t="s">
        <v>22</v>
      </c>
      <c r="G7" s="16" t="s">
        <v>6</v>
      </c>
      <c r="H7" s="13" t="s">
        <v>4</v>
      </c>
      <c r="I7" s="45" t="s">
        <v>5</v>
      </c>
      <c r="J7" s="17" t="s">
        <v>6</v>
      </c>
      <c r="K7" s="67" t="s">
        <v>21</v>
      </c>
      <c r="L7" s="46" t="s">
        <v>22</v>
      </c>
      <c r="M7" s="17" t="s">
        <v>6</v>
      </c>
      <c r="N7" s="13" t="s">
        <v>4</v>
      </c>
      <c r="O7" s="46" t="s">
        <v>5</v>
      </c>
      <c r="P7" s="15" t="s">
        <v>6</v>
      </c>
      <c r="Q7" s="67" t="s">
        <v>23</v>
      </c>
      <c r="R7" s="46" t="s">
        <v>22</v>
      </c>
      <c r="S7" s="15" t="s">
        <v>6</v>
      </c>
    </row>
    <row r="8" spans="1:19" ht="12.75">
      <c r="A8" s="7"/>
      <c r="B8" s="18"/>
      <c r="C8" s="19"/>
      <c r="D8" s="20"/>
      <c r="E8" s="18"/>
      <c r="F8" s="19"/>
      <c r="G8" s="21"/>
      <c r="H8" s="22"/>
      <c r="I8" s="23"/>
      <c r="J8" s="21"/>
      <c r="K8" s="22"/>
      <c r="L8" s="23"/>
      <c r="M8" s="21"/>
      <c r="N8" s="24"/>
      <c r="O8" s="19"/>
      <c r="P8" s="20"/>
      <c r="Q8" s="25"/>
      <c r="R8" s="26"/>
      <c r="S8" s="27"/>
    </row>
    <row r="9" spans="1:19" ht="12.75">
      <c r="A9" s="28" t="s">
        <v>9</v>
      </c>
      <c r="B9" s="18">
        <f>'[2]5 stelle'!B9+'[2]4 stelle'!B9</f>
        <v>1645</v>
      </c>
      <c r="C9" s="19">
        <f>'[2]5 stelle'!C9+'[2]4 stelle'!C9</f>
        <v>2020</v>
      </c>
      <c r="D9" s="29">
        <f>100*(C9-B9)/B9</f>
        <v>22.796352583586625</v>
      </c>
      <c r="E9" s="18">
        <f>'[2]5 stelle'!$E9+'[2]4 stelle'!E9</f>
        <v>2757</v>
      </c>
      <c r="F9" s="19">
        <f>'[2]5 stelle'!F9+'[2]4 stelle'!F9</f>
        <v>3616</v>
      </c>
      <c r="G9" s="29">
        <f>100*(F9-E9)/E9</f>
        <v>31.157054769677185</v>
      </c>
      <c r="H9" s="18">
        <f>'[2]5 stelle'!$H9+'[2]4 stelle'!H9</f>
        <v>558</v>
      </c>
      <c r="I9" s="19">
        <f>'[2]5 stelle'!I9+'[2]4 stelle'!I9</f>
        <v>878</v>
      </c>
      <c r="J9" s="29">
        <f>100*(I9-H9)/H9</f>
        <v>57.34767025089606</v>
      </c>
      <c r="K9" s="18">
        <f>'[2]5 stelle'!$K9+'[2]4 stelle'!K9</f>
        <v>1141</v>
      </c>
      <c r="L9" s="19">
        <f>'[2]5 stelle'!L9+'[2]4 stelle'!L9</f>
        <v>1424</v>
      </c>
      <c r="M9" s="68">
        <f>100*(L9-K9)/K9</f>
        <v>24.802804557405786</v>
      </c>
      <c r="N9" s="18">
        <f>'[2]5 stelle'!$N9+'[2]4 stelle'!N9</f>
        <v>2203</v>
      </c>
      <c r="O9" s="19">
        <f>'[2]5 stelle'!O9+'[2]4 stelle'!O9</f>
        <v>2898</v>
      </c>
      <c r="P9" s="68">
        <f>100*(O9-N9)/N9</f>
        <v>31.547889241942805</v>
      </c>
      <c r="Q9" s="18">
        <f>'[2]5 stelle'!$Q9+'[2]4 stelle'!Q9</f>
        <v>3898</v>
      </c>
      <c r="R9" s="19">
        <f>'[2]5 stelle'!R9+'[2]4 stelle'!R9</f>
        <v>5040</v>
      </c>
      <c r="S9" s="30">
        <f>100*(R9-Q9)/Q9</f>
        <v>29.297075423293997</v>
      </c>
    </row>
    <row r="10" spans="1:19" ht="12.75">
      <c r="A10" s="28"/>
      <c r="B10" s="18"/>
      <c r="C10" s="19"/>
      <c r="D10" s="29"/>
      <c r="E10" s="18"/>
      <c r="F10" s="19"/>
      <c r="G10" s="29"/>
      <c r="H10" s="18"/>
      <c r="I10" s="19"/>
      <c r="J10" s="29"/>
      <c r="K10" s="18"/>
      <c r="L10" s="19"/>
      <c r="M10" s="68"/>
      <c r="N10" s="18"/>
      <c r="O10" s="19"/>
      <c r="P10" s="68"/>
      <c r="Q10" s="18"/>
      <c r="R10" s="19"/>
      <c r="S10" s="30"/>
    </row>
    <row r="11" spans="1:19" ht="12.75">
      <c r="A11" s="28" t="s">
        <v>10</v>
      </c>
      <c r="B11" s="18">
        <f>'[2]5 stelle'!B11+'[2]4 stelle'!B11</f>
        <v>2023</v>
      </c>
      <c r="C11" s="19">
        <f>'[2]5 stelle'!C11+'[2]4 stelle'!C11</f>
        <v>2424</v>
      </c>
      <c r="D11" s="29">
        <f>100*(C11-B11)/B11</f>
        <v>19.82204646564508</v>
      </c>
      <c r="E11" s="18">
        <f>'[2]5 stelle'!$E11+'[2]4 stelle'!E11</f>
        <v>3340</v>
      </c>
      <c r="F11" s="19">
        <f>'[2]5 stelle'!F11+'[2]4 stelle'!F11</f>
        <v>4012</v>
      </c>
      <c r="G11" s="29">
        <f>100*(F11-E11)/E11</f>
        <v>20.119760479041915</v>
      </c>
      <c r="H11" s="18">
        <f>'[2]5 stelle'!$H11+'[2]4 stelle'!H11</f>
        <v>654</v>
      </c>
      <c r="I11" s="19">
        <f>'[2]5 stelle'!I11+'[2]4 stelle'!I11</f>
        <v>848</v>
      </c>
      <c r="J11" s="29">
        <f>100*(I11-H11)/H11</f>
        <v>29.66360856269113</v>
      </c>
      <c r="K11" s="18">
        <f>'[2]5 stelle'!$K11+'[2]4 stelle'!K11</f>
        <v>1075</v>
      </c>
      <c r="L11" s="19">
        <f>'[2]5 stelle'!L11+'[2]4 stelle'!L11</f>
        <v>1410</v>
      </c>
      <c r="M11" s="68">
        <f>100*(L11-K11)/K11</f>
        <v>31.162790697674417</v>
      </c>
      <c r="N11" s="18">
        <f>'[2]5 stelle'!$N11+'[2]4 stelle'!N11</f>
        <v>2677</v>
      </c>
      <c r="O11" s="19">
        <f>'[2]5 stelle'!O11+'[2]4 stelle'!O11</f>
        <v>3272</v>
      </c>
      <c r="P11" s="68">
        <f>100*(O11-N11)/N11</f>
        <v>22.226372805379157</v>
      </c>
      <c r="Q11" s="18">
        <f>'[2]5 stelle'!$Q11+'[2]4 stelle'!Q11</f>
        <v>4415</v>
      </c>
      <c r="R11" s="19">
        <f>'[2]5 stelle'!R11+'[2]4 stelle'!R11</f>
        <v>5422</v>
      </c>
      <c r="S11" s="30">
        <f>100*(R11-Q11)/Q11</f>
        <v>22.808607021517552</v>
      </c>
    </row>
    <row r="12" spans="1:19" ht="12.75">
      <c r="A12" s="28"/>
      <c r="B12" s="18"/>
      <c r="C12" s="19"/>
      <c r="D12" s="29"/>
      <c r="E12" s="18"/>
      <c r="F12" s="19"/>
      <c r="G12" s="29"/>
      <c r="H12" s="18"/>
      <c r="I12" s="19"/>
      <c r="J12" s="29"/>
      <c r="K12" s="18"/>
      <c r="L12" s="19"/>
      <c r="M12" s="68"/>
      <c r="N12" s="18"/>
      <c r="O12" s="19"/>
      <c r="P12" s="68"/>
      <c r="Q12" s="18"/>
      <c r="R12" s="19"/>
      <c r="S12" s="30"/>
    </row>
    <row r="13" spans="1:19" ht="12.75">
      <c r="A13" s="28" t="s">
        <v>11</v>
      </c>
      <c r="B13" s="18">
        <f>'[2]5 stelle'!B13+'[2]4 stelle'!B13</f>
        <v>4074</v>
      </c>
      <c r="C13" s="19">
        <f>'[2]5 stelle'!C13+'[2]4 stelle'!C13</f>
        <v>3675</v>
      </c>
      <c r="D13" s="29">
        <f>100*(C13-B13)/B13</f>
        <v>-9.793814432989691</v>
      </c>
      <c r="E13" s="18">
        <f>'[2]5 stelle'!$E13+'[2]4 stelle'!E13</f>
        <v>6641</v>
      </c>
      <c r="F13" s="19">
        <f>'[2]5 stelle'!F13+'[2]4 stelle'!F13</f>
        <v>6323</v>
      </c>
      <c r="G13" s="29">
        <f>100*(F13-E13)/E13</f>
        <v>-4.788435476584851</v>
      </c>
      <c r="H13" s="18">
        <f>'[2]5 stelle'!$H13+'[2]4 stelle'!H13</f>
        <v>1414</v>
      </c>
      <c r="I13" s="19">
        <f>'[2]5 stelle'!I13+'[2]4 stelle'!I13</f>
        <v>1874</v>
      </c>
      <c r="J13" s="29">
        <f>100*(I13-H13)/H13</f>
        <v>32.53182461103253</v>
      </c>
      <c r="K13" s="18">
        <f>'[2]5 stelle'!$K13+'[2]4 stelle'!K13</f>
        <v>2749</v>
      </c>
      <c r="L13" s="19">
        <f>'[2]5 stelle'!L13+'[2]4 stelle'!L13</f>
        <v>4398</v>
      </c>
      <c r="M13" s="68">
        <f>100*(L13-K13)/K13</f>
        <v>59.98544925427428</v>
      </c>
      <c r="N13" s="18">
        <f>'[2]5 stelle'!$N13+'[2]4 stelle'!N13</f>
        <v>5488</v>
      </c>
      <c r="O13" s="19">
        <f>'[2]5 stelle'!O13+'[2]4 stelle'!O13</f>
        <v>5549</v>
      </c>
      <c r="P13" s="68">
        <f>100*(O13-N13)/N13</f>
        <v>1.1115160349854227</v>
      </c>
      <c r="Q13" s="18">
        <f>'[2]5 stelle'!$Q13+'[2]4 stelle'!Q13</f>
        <v>9390</v>
      </c>
      <c r="R13" s="19">
        <f>'[2]5 stelle'!R13+'[2]4 stelle'!R13</f>
        <v>10721</v>
      </c>
      <c r="S13" s="30">
        <f>100*(R13-Q13)/Q13</f>
        <v>14.174653887113951</v>
      </c>
    </row>
    <row r="14" spans="1:19" ht="12.75">
      <c r="A14" s="28"/>
      <c r="B14" s="18"/>
      <c r="C14" s="19"/>
      <c r="D14" s="29"/>
      <c r="E14" s="18"/>
      <c r="F14" s="19"/>
      <c r="G14" s="29"/>
      <c r="H14" s="18"/>
      <c r="I14" s="19"/>
      <c r="J14" s="29"/>
      <c r="K14" s="18"/>
      <c r="L14" s="19"/>
      <c r="M14" s="68"/>
      <c r="N14" s="18"/>
      <c r="O14" s="19"/>
      <c r="P14" s="68"/>
      <c r="Q14" s="18"/>
      <c r="R14" s="19"/>
      <c r="S14" s="30"/>
    </row>
    <row r="15" spans="1:19" ht="12.75">
      <c r="A15" s="28" t="s">
        <v>12</v>
      </c>
      <c r="B15" s="18">
        <f>'[2]5 stelle'!B15+'[2]4 stelle'!B15</f>
        <v>3343</v>
      </c>
      <c r="C15" s="19">
        <f>'[2]5 stelle'!C15+'[2]4 stelle'!C15</f>
        <v>4235</v>
      </c>
      <c r="D15" s="29">
        <f>100*(C15-B15)/B15</f>
        <v>26.68262040083757</v>
      </c>
      <c r="E15" s="18">
        <f>'[2]5 stelle'!$E15+'[2]4 stelle'!E15</f>
        <v>5680</v>
      </c>
      <c r="F15" s="19">
        <f>'[2]5 stelle'!F15+'[2]4 stelle'!F15</f>
        <v>7083</v>
      </c>
      <c r="G15" s="29">
        <f>100*(F15-E15)/E15</f>
        <v>24.700704225352112</v>
      </c>
      <c r="H15" s="18">
        <f>'[2]5 stelle'!$H15+'[2]4 stelle'!H15</f>
        <v>2032</v>
      </c>
      <c r="I15" s="19">
        <f>'[2]5 stelle'!I15+'[2]4 stelle'!I15</f>
        <v>1594</v>
      </c>
      <c r="J15" s="29">
        <f>100*(I15-H15)/H15</f>
        <v>-21.555118110236222</v>
      </c>
      <c r="K15" s="18">
        <f>'[2]5 stelle'!$K15+'[2]4 stelle'!K15</f>
        <v>4379</v>
      </c>
      <c r="L15" s="19">
        <f>'[2]5 stelle'!L15+'[2]4 stelle'!L15</f>
        <v>4074</v>
      </c>
      <c r="M15" s="68">
        <f>100*(L15-K15)/K15</f>
        <v>-6.965060516099566</v>
      </c>
      <c r="N15" s="18">
        <f>'[2]5 stelle'!$N15+'[2]4 stelle'!N15</f>
        <v>5375</v>
      </c>
      <c r="O15" s="19">
        <f>'[2]5 stelle'!O15+'[2]4 stelle'!O15</f>
        <v>5829</v>
      </c>
      <c r="P15" s="68">
        <f>100*(O15-N15)/N15</f>
        <v>8.446511627906977</v>
      </c>
      <c r="Q15" s="18">
        <f>'[2]5 stelle'!$Q15+'[2]4 stelle'!Q15</f>
        <v>10059</v>
      </c>
      <c r="R15" s="19">
        <f>'[2]5 stelle'!R15+'[2]4 stelle'!R15</f>
        <v>11157</v>
      </c>
      <c r="S15" s="30">
        <f>100*(R15-Q15)/Q15</f>
        <v>10.915597971965404</v>
      </c>
    </row>
    <row r="16" spans="1:19" ht="12.75">
      <c r="A16" s="28"/>
      <c r="B16" s="18"/>
      <c r="C16" s="19"/>
      <c r="D16" s="29"/>
      <c r="E16" s="18"/>
      <c r="F16" s="19"/>
      <c r="G16" s="29"/>
      <c r="H16" s="18"/>
      <c r="I16" s="19"/>
      <c r="J16" s="29"/>
      <c r="K16" s="18"/>
      <c r="L16" s="19"/>
      <c r="M16" s="68"/>
      <c r="N16" s="18"/>
      <c r="O16" s="19"/>
      <c r="P16" s="68"/>
      <c r="Q16" s="18"/>
      <c r="R16" s="19"/>
      <c r="S16" s="30"/>
    </row>
    <row r="17" spans="1:19" ht="12.75">
      <c r="A17" s="28" t="s">
        <v>13</v>
      </c>
      <c r="B17" s="18">
        <f>'[2]5 stelle'!B17+'[2]4 stelle'!B17</f>
        <v>3301</v>
      </c>
      <c r="C17" s="19">
        <f>'[2]5 stelle'!C17+'[2]4 stelle'!C17</f>
        <v>4010</v>
      </c>
      <c r="D17" s="29">
        <f>100*(C17-B17)/B17</f>
        <v>21.478339897000907</v>
      </c>
      <c r="E17" s="18">
        <f>'[2]5 stelle'!$E17+'[2]4 stelle'!E17</f>
        <v>5257</v>
      </c>
      <c r="F17" s="19">
        <f>'[2]5 stelle'!F17+'[2]4 stelle'!F17</f>
        <v>6051</v>
      </c>
      <c r="G17" s="29">
        <f>100*(F17-E17)/E17</f>
        <v>15.103671295415637</v>
      </c>
      <c r="H17" s="18">
        <f>'[2]5 stelle'!$H17+'[2]4 stelle'!H17</f>
        <v>2858</v>
      </c>
      <c r="I17" s="19">
        <f>'[2]5 stelle'!I17+'[2]4 stelle'!I17</f>
        <v>2533</v>
      </c>
      <c r="J17" s="29">
        <f>100*(I17-H17)/H17</f>
        <v>-11.371588523442966</v>
      </c>
      <c r="K17" s="18">
        <f>'[2]5 stelle'!$K17+'[2]4 stelle'!K17</f>
        <v>6113</v>
      </c>
      <c r="L17" s="19">
        <f>'[2]5 stelle'!L17+'[2]4 stelle'!L17</f>
        <v>4552</v>
      </c>
      <c r="M17" s="68">
        <f>100*(L17-K17)/K17</f>
        <v>-25.53574349746442</v>
      </c>
      <c r="N17" s="18">
        <f>'[2]5 stelle'!$N17+'[2]4 stelle'!N17</f>
        <v>6159</v>
      </c>
      <c r="O17" s="19">
        <f>'[2]5 stelle'!O17+'[2]4 stelle'!O17</f>
        <v>6543</v>
      </c>
      <c r="P17" s="68">
        <f>100*(O17-N17)/N17</f>
        <v>6.234778373112518</v>
      </c>
      <c r="Q17" s="18">
        <f>'[2]5 stelle'!$Q17+'[2]4 stelle'!Q17</f>
        <v>11370</v>
      </c>
      <c r="R17" s="19">
        <f>'[2]5 stelle'!R17+'[2]4 stelle'!R17</f>
        <v>10603</v>
      </c>
      <c r="S17" s="30">
        <f>100*(R17-Q17)/Q17</f>
        <v>-6.7458223394898855</v>
      </c>
    </row>
    <row r="18" spans="1:19" ht="12.75">
      <c r="A18" s="28"/>
      <c r="B18" s="18"/>
      <c r="C18" s="19"/>
      <c r="D18" s="29"/>
      <c r="E18" s="18"/>
      <c r="F18" s="19"/>
      <c r="G18" s="29"/>
      <c r="H18" s="18"/>
      <c r="I18" s="19"/>
      <c r="J18" s="29"/>
      <c r="K18" s="18"/>
      <c r="L18" s="19"/>
      <c r="M18" s="68"/>
      <c r="N18" s="18"/>
      <c r="O18" s="19"/>
      <c r="P18" s="68"/>
      <c r="Q18" s="18"/>
      <c r="R18" s="19"/>
      <c r="S18" s="30"/>
    </row>
    <row r="19" spans="1:19" ht="12.75">
      <c r="A19" s="28" t="s">
        <v>14</v>
      </c>
      <c r="B19" s="18">
        <f>'[2]5 stelle'!B19+'[2]4 stelle'!B19</f>
        <v>1945</v>
      </c>
      <c r="C19" s="19">
        <f>'[2]5 stelle'!C19+'[2]4 stelle'!C19</f>
        <v>2528</v>
      </c>
      <c r="D19" s="29">
        <f>100*(C19-B19)/B19</f>
        <v>29.974293059125966</v>
      </c>
      <c r="E19" s="18">
        <f>'[2]5 stelle'!$E19+'[2]4 stelle'!E19</f>
        <v>3078</v>
      </c>
      <c r="F19" s="19">
        <f>'[2]5 stelle'!F19+'[2]4 stelle'!F19</f>
        <v>5411</v>
      </c>
      <c r="G19" s="29">
        <f>100*(F19-E19)/E19</f>
        <v>75.7959714100065</v>
      </c>
      <c r="H19" s="18">
        <f>'[2]5 stelle'!$H19+'[2]4 stelle'!H19</f>
        <v>1710</v>
      </c>
      <c r="I19" s="19">
        <f>'[2]5 stelle'!I19+'[2]4 stelle'!I19</f>
        <v>1218</v>
      </c>
      <c r="J19" s="29">
        <f>100*(I19-H19)/H19</f>
        <v>-28.771929824561404</v>
      </c>
      <c r="K19" s="18">
        <f>'[2]5 stelle'!$K19+'[2]4 stelle'!K19</f>
        <v>3161</v>
      </c>
      <c r="L19" s="19">
        <f>'[2]5 stelle'!L19+'[2]4 stelle'!L19</f>
        <v>2450</v>
      </c>
      <c r="M19" s="68">
        <f>100*(L19-K19)/K19</f>
        <v>-22.492881999367288</v>
      </c>
      <c r="N19" s="18">
        <f>'[2]5 stelle'!$N19+'[2]4 stelle'!N19</f>
        <v>3655</v>
      </c>
      <c r="O19" s="19">
        <f>'[2]5 stelle'!O19+'[2]4 stelle'!O19</f>
        <v>3746</v>
      </c>
      <c r="P19" s="68">
        <f>100*(O19-N19)/N19</f>
        <v>2.489740082079343</v>
      </c>
      <c r="Q19" s="18">
        <f>'[2]5 stelle'!$Q19+'[2]4 stelle'!Q19</f>
        <v>6239</v>
      </c>
      <c r="R19" s="19">
        <f>'[2]5 stelle'!R19+'[2]4 stelle'!R19</f>
        <v>7861</v>
      </c>
      <c r="S19" s="30">
        <f>100*(R19-Q19)/Q19</f>
        <v>25.99775605064914</v>
      </c>
    </row>
    <row r="20" spans="1:19" ht="12.75">
      <c r="A20" s="28"/>
      <c r="B20" s="18"/>
      <c r="C20" s="19"/>
      <c r="D20" s="29"/>
      <c r="E20" s="18"/>
      <c r="F20" s="19"/>
      <c r="G20" s="29"/>
      <c r="H20" s="18"/>
      <c r="I20" s="19"/>
      <c r="J20" s="29"/>
      <c r="K20" s="18"/>
      <c r="L20" s="19"/>
      <c r="M20" s="68"/>
      <c r="N20" s="18"/>
      <c r="O20" s="19"/>
      <c r="P20" s="68"/>
      <c r="Q20" s="18"/>
      <c r="R20" s="19"/>
      <c r="S20" s="30"/>
    </row>
    <row r="21" spans="1:19" ht="12.75">
      <c r="A21" s="28" t="s">
        <v>15</v>
      </c>
      <c r="B21" s="18">
        <f>'[2]5 stelle'!B21+'[2]4 stelle'!B21</f>
        <v>1523</v>
      </c>
      <c r="C21" s="19">
        <f>'[2]5 stelle'!C21+'[2]4 stelle'!C21</f>
        <v>1735</v>
      </c>
      <c r="D21" s="29">
        <f>100*(C21-B21)/B21</f>
        <v>13.919894944189101</v>
      </c>
      <c r="E21" s="18">
        <f>'[2]5 stelle'!$E21+'[2]4 stelle'!E21</f>
        <v>2510</v>
      </c>
      <c r="F21" s="19">
        <f>'[2]5 stelle'!F21+'[2]4 stelle'!F21</f>
        <v>3723</v>
      </c>
      <c r="G21" s="29">
        <f>100*(F21-E21)/E21</f>
        <v>48.32669322709163</v>
      </c>
      <c r="H21" s="18">
        <f>'[2]5 stelle'!$H21+'[2]4 stelle'!H21</f>
        <v>1581</v>
      </c>
      <c r="I21" s="19">
        <f>'[2]5 stelle'!I21+'[2]4 stelle'!I21</f>
        <v>1341</v>
      </c>
      <c r="J21" s="29">
        <f>100*(I21-H21)/H21</f>
        <v>-15.180265654648956</v>
      </c>
      <c r="K21" s="18">
        <f>'[2]5 stelle'!$K21+'[2]4 stelle'!K21</f>
        <v>2611</v>
      </c>
      <c r="L21" s="19">
        <f>'[2]5 stelle'!L21+'[2]4 stelle'!L21</f>
        <v>2640</v>
      </c>
      <c r="M21" s="68">
        <f>100*(L21-K21)/K21</f>
        <v>1.1106855610877058</v>
      </c>
      <c r="N21" s="18">
        <f>'[2]5 stelle'!$N21+'[2]4 stelle'!N21</f>
        <v>3104</v>
      </c>
      <c r="O21" s="19">
        <f>'[2]5 stelle'!O21+'[2]4 stelle'!O21</f>
        <v>3076</v>
      </c>
      <c r="P21" s="68">
        <f>100*(O21-N21)/N21</f>
        <v>-0.9020618556701031</v>
      </c>
      <c r="Q21" s="18">
        <f>'[2]5 stelle'!$Q21+'[2]4 stelle'!Q21</f>
        <v>5121</v>
      </c>
      <c r="R21" s="19">
        <f>'[2]5 stelle'!R21+'[2]4 stelle'!R21</f>
        <v>6363</v>
      </c>
      <c r="S21" s="30">
        <f>100*(R21-Q21)/Q21</f>
        <v>24.253075571177504</v>
      </c>
    </row>
    <row r="22" spans="1:19" ht="12.75">
      <c r="A22" s="28"/>
      <c r="B22" s="18"/>
      <c r="C22" s="19"/>
      <c r="D22" s="29"/>
      <c r="E22" s="18"/>
      <c r="F22" s="19"/>
      <c r="G22" s="29"/>
      <c r="H22" s="18"/>
      <c r="I22" s="19"/>
      <c r="J22" s="29"/>
      <c r="K22" s="18"/>
      <c r="L22" s="19"/>
      <c r="M22" s="68"/>
      <c r="N22" s="18"/>
      <c r="O22" s="19"/>
      <c r="P22" s="68"/>
      <c r="Q22" s="18"/>
      <c r="R22" s="19"/>
      <c r="S22" s="30"/>
    </row>
    <row r="23" spans="1:19" ht="12.75">
      <c r="A23" s="28" t="s">
        <v>16</v>
      </c>
      <c r="B23" s="18">
        <f>'[2]5 stelle'!B23+'[2]4 stelle'!B23</f>
        <v>1451</v>
      </c>
      <c r="C23" s="19">
        <f>'[2]5 stelle'!C23+'[2]4 stelle'!C23</f>
        <v>1661</v>
      </c>
      <c r="D23" s="29">
        <f>100*(C23-B23)/B23</f>
        <v>14.472777394900069</v>
      </c>
      <c r="E23" s="18">
        <f>'[2]5 stelle'!$E23+'[2]4 stelle'!E23</f>
        <v>2627</v>
      </c>
      <c r="F23" s="19">
        <f>'[2]5 stelle'!F23+'[2]4 stelle'!F23</f>
        <v>3402</v>
      </c>
      <c r="G23" s="29">
        <f>100*(F23-E23)/E23</f>
        <v>29.501332318233725</v>
      </c>
      <c r="H23" s="18">
        <f>'[2]5 stelle'!$H23+'[2]4 stelle'!H23</f>
        <v>1301</v>
      </c>
      <c r="I23" s="19">
        <f>'[2]5 stelle'!I23+'[2]4 stelle'!I23</f>
        <v>1139</v>
      </c>
      <c r="J23" s="29">
        <f>100*(I23-H23)/H23</f>
        <v>-12.45196003074558</v>
      </c>
      <c r="K23" s="18">
        <f>'[2]5 stelle'!$K23+'[2]4 stelle'!K23</f>
        <v>2602</v>
      </c>
      <c r="L23" s="19">
        <f>'[2]5 stelle'!L23+'[2]4 stelle'!L23</f>
        <v>2232</v>
      </c>
      <c r="M23" s="68">
        <f>100*(L23-K23)/K23</f>
        <v>-14.219830899308224</v>
      </c>
      <c r="N23" s="18">
        <f>'[2]5 stelle'!$N23+'[2]4 stelle'!N23</f>
        <v>2752</v>
      </c>
      <c r="O23" s="19">
        <f>'[2]5 stelle'!O23+'[2]4 stelle'!O23</f>
        <v>2800</v>
      </c>
      <c r="P23" s="68">
        <f>100*(O23-N23)/N23</f>
        <v>1.744186046511628</v>
      </c>
      <c r="Q23" s="18">
        <f>'[2]5 stelle'!$Q23+'[2]4 stelle'!Q23</f>
        <v>5229</v>
      </c>
      <c r="R23" s="19">
        <f>'[2]5 stelle'!R23+'[2]4 stelle'!R23</f>
        <v>5634</v>
      </c>
      <c r="S23" s="30">
        <f>100*(R23-Q23)/Q23</f>
        <v>7.74526678141136</v>
      </c>
    </row>
    <row r="24" spans="1:19" ht="12.75">
      <c r="A24" s="28"/>
      <c r="B24" s="18"/>
      <c r="C24" s="19"/>
      <c r="D24" s="29"/>
      <c r="E24" s="18"/>
      <c r="F24" s="19"/>
      <c r="G24" s="29"/>
      <c r="H24" s="18"/>
      <c r="I24" s="19"/>
      <c r="J24" s="29"/>
      <c r="K24" s="18"/>
      <c r="L24" s="19"/>
      <c r="M24" s="68"/>
      <c r="N24" s="18"/>
      <c r="O24" s="19"/>
      <c r="P24" s="68"/>
      <c r="Q24" s="18"/>
      <c r="R24" s="19"/>
      <c r="S24" s="30"/>
    </row>
    <row r="25" spans="1:19" ht="12.75">
      <c r="A25" s="28" t="s">
        <v>17</v>
      </c>
      <c r="B25" s="18">
        <f>'[2]5 stelle'!B25+'[2]4 stelle'!B25</f>
        <v>2376</v>
      </c>
      <c r="C25" s="19">
        <f>'[2]5 stelle'!C25+'[2]4 stelle'!C25</f>
        <v>2626</v>
      </c>
      <c r="D25" s="29">
        <f>100*(C25-B25)/B25</f>
        <v>10.521885521885523</v>
      </c>
      <c r="E25" s="18">
        <f>'[2]5 stelle'!$E25+'[2]4 stelle'!E25</f>
        <v>4117</v>
      </c>
      <c r="F25" s="19">
        <f>'[2]5 stelle'!F25+'[2]4 stelle'!F25</f>
        <v>4724</v>
      </c>
      <c r="G25" s="29">
        <f>100*(F25-E25)/E25</f>
        <v>14.743745445712898</v>
      </c>
      <c r="H25" s="18">
        <f>'[2]5 stelle'!$H25+'[2]4 stelle'!H25</f>
        <v>2075</v>
      </c>
      <c r="I25" s="19">
        <f>'[2]5 stelle'!I25+'[2]4 stelle'!I25</f>
        <v>2144</v>
      </c>
      <c r="J25" s="29">
        <f>100*(I25-H25)/H25</f>
        <v>3.325301204819277</v>
      </c>
      <c r="K25" s="18">
        <f>'[2]5 stelle'!$K25+'[2]4 stelle'!K25</f>
        <v>4332</v>
      </c>
      <c r="L25" s="19">
        <f>'[2]5 stelle'!L25+'[2]4 stelle'!L25</f>
        <v>5138</v>
      </c>
      <c r="M25" s="68">
        <f>100*(L25-K25)/K25</f>
        <v>18.60572483841182</v>
      </c>
      <c r="N25" s="18">
        <f>'[2]5 stelle'!$N25+'[2]4 stelle'!N25</f>
        <v>4451</v>
      </c>
      <c r="O25" s="19">
        <f>'[2]5 stelle'!O25+'[2]4 stelle'!O25</f>
        <v>4770</v>
      </c>
      <c r="P25" s="68">
        <f>100*(O25-N25)/N25</f>
        <v>7.166928780049427</v>
      </c>
      <c r="Q25" s="18">
        <f>'[2]5 stelle'!$Q25+'[2]4 stelle'!Q25</f>
        <v>8449</v>
      </c>
      <c r="R25" s="19">
        <f>'[2]5 stelle'!R25+'[2]4 stelle'!R25</f>
        <v>9862</v>
      </c>
      <c r="S25" s="30">
        <f>100*(R25-Q25)/Q25</f>
        <v>16.72387264765061</v>
      </c>
    </row>
    <row r="26" spans="1:19" ht="12.75">
      <c r="A26" s="28"/>
      <c r="B26" s="18"/>
      <c r="C26" s="19"/>
      <c r="D26" s="29"/>
      <c r="E26" s="18"/>
      <c r="F26" s="19"/>
      <c r="G26" s="29"/>
      <c r="H26" s="18"/>
      <c r="I26" s="19"/>
      <c r="J26" s="29"/>
      <c r="K26" s="18"/>
      <c r="L26" s="19"/>
      <c r="M26" s="68"/>
      <c r="N26" s="18"/>
      <c r="O26" s="19"/>
      <c r="P26" s="68"/>
      <c r="Q26" s="18"/>
      <c r="R26" s="19"/>
      <c r="S26" s="30"/>
    </row>
    <row r="27" spans="1:19" ht="12.75">
      <c r="A27" s="28" t="s">
        <v>18</v>
      </c>
      <c r="B27" s="18">
        <f>'[2]5 stelle'!B27+'[2]4 stelle'!B27</f>
        <v>2871</v>
      </c>
      <c r="C27" s="19">
        <f>'[2]5 stelle'!C27+'[2]4 stelle'!C27</f>
        <v>3392</v>
      </c>
      <c r="D27" s="29">
        <f>100*(C27-B27)/B27</f>
        <v>18.146987112504355</v>
      </c>
      <c r="E27" s="18">
        <f>'[2]5 stelle'!$E27+'[2]4 stelle'!E27</f>
        <v>5123</v>
      </c>
      <c r="F27" s="19">
        <f>'[2]5 stelle'!F27+'[2]4 stelle'!F27</f>
        <v>5335</v>
      </c>
      <c r="G27" s="29">
        <f>100*(F27-E27)/E27</f>
        <v>4.138200273277376</v>
      </c>
      <c r="H27" s="18">
        <f>'[2]5 stelle'!$H27+'[2]4 stelle'!H27</f>
        <v>1853</v>
      </c>
      <c r="I27" s="19">
        <f>'[2]5 stelle'!I27+'[2]4 stelle'!I27</f>
        <v>2093</v>
      </c>
      <c r="J27" s="29">
        <f>100*(I27-H27)/H27</f>
        <v>12.951969778737183</v>
      </c>
      <c r="K27" s="18">
        <f>'[2]5 stelle'!$K27+'[2]4 stelle'!K27</f>
        <v>4201</v>
      </c>
      <c r="L27" s="19">
        <f>'[2]5 stelle'!L27+'[2]4 stelle'!L27</f>
        <v>5397</v>
      </c>
      <c r="M27" s="68">
        <f>100*(L27-K27)/K27</f>
        <v>28.469412044751248</v>
      </c>
      <c r="N27" s="18">
        <f>'[2]5 stelle'!$N27+'[2]4 stelle'!N27</f>
        <v>4724</v>
      </c>
      <c r="O27" s="19">
        <f>'[2]5 stelle'!O27+'[2]4 stelle'!O27</f>
        <v>5485</v>
      </c>
      <c r="P27" s="68">
        <f>100*(O27-N27)/N27</f>
        <v>16.109229466553767</v>
      </c>
      <c r="Q27" s="18">
        <f>'[2]5 stelle'!$Q27+'[2]4 stelle'!Q27</f>
        <v>9324</v>
      </c>
      <c r="R27" s="19">
        <f>'[2]5 stelle'!R27+'[2]4 stelle'!R27</f>
        <v>10732</v>
      </c>
      <c r="S27" s="30">
        <f>100*(R27-Q27)/Q27</f>
        <v>15.100815100815101</v>
      </c>
    </row>
    <row r="28" spans="1:19" ht="12.75">
      <c r="A28" s="28"/>
      <c r="B28" s="18"/>
      <c r="C28" s="19"/>
      <c r="D28" s="29"/>
      <c r="E28" s="18"/>
      <c r="F28" s="19"/>
      <c r="G28" s="29"/>
      <c r="H28" s="18"/>
      <c r="I28" s="19"/>
      <c r="J28" s="29"/>
      <c r="K28" s="18"/>
      <c r="L28" s="19"/>
      <c r="M28" s="68"/>
      <c r="N28" s="18"/>
      <c r="O28" s="19"/>
      <c r="P28" s="68"/>
      <c r="Q28" s="18"/>
      <c r="R28" s="19"/>
      <c r="S28" s="30"/>
    </row>
    <row r="29" spans="1:19" ht="12.75">
      <c r="A29" s="28" t="s">
        <v>19</v>
      </c>
      <c r="B29" s="18">
        <f>'[2]5 stelle'!B29+'[2]4 stelle'!B29</f>
        <v>3172</v>
      </c>
      <c r="C29" s="19">
        <f>'[2]5 stelle'!C29+'[2]4 stelle'!C29</f>
        <v>3077</v>
      </c>
      <c r="D29" s="29">
        <f>100*(C29-B29)/B29</f>
        <v>-2.9949558638083227</v>
      </c>
      <c r="E29" s="18">
        <f>'[2]5 stelle'!$E29+'[2]4 stelle'!E29</f>
        <v>5994</v>
      </c>
      <c r="F29" s="19">
        <f>'[2]5 stelle'!F29+'[2]4 stelle'!F29</f>
        <v>5066</v>
      </c>
      <c r="G29" s="29">
        <f>100*(F29-E29)/E29</f>
        <v>-15.482148815482148</v>
      </c>
      <c r="H29" s="18">
        <f>'[2]5 stelle'!$H29+'[2]4 stelle'!H29</f>
        <v>1359</v>
      </c>
      <c r="I29" s="19">
        <f>'[2]5 stelle'!I29+'[2]4 stelle'!I29</f>
        <v>1221</v>
      </c>
      <c r="J29" s="29">
        <f>100*(I29-H29)/H29</f>
        <v>-10.154525386313466</v>
      </c>
      <c r="K29" s="18">
        <f>'[2]5 stelle'!$K29+'[2]4 stelle'!K29</f>
        <v>2890</v>
      </c>
      <c r="L29" s="19">
        <f>'[2]5 stelle'!L29+'[2]4 stelle'!L29</f>
        <v>3317</v>
      </c>
      <c r="M29" s="68">
        <f>100*(L29-K29)/K29</f>
        <v>14.77508650519031</v>
      </c>
      <c r="N29" s="18">
        <f>'[2]5 stelle'!$N29+'[2]4 stelle'!N29</f>
        <v>4531</v>
      </c>
      <c r="O29" s="19">
        <f>'[2]5 stelle'!O29+'[2]4 stelle'!O29</f>
        <v>4298</v>
      </c>
      <c r="P29" s="68">
        <f>100*(O29-N29)/N29</f>
        <v>-5.142352681527257</v>
      </c>
      <c r="Q29" s="18">
        <f>'[2]5 stelle'!$Q29+'[2]4 stelle'!Q29</f>
        <v>8884</v>
      </c>
      <c r="R29" s="19">
        <f>'[2]5 stelle'!R29+'[2]4 stelle'!R29</f>
        <v>8383</v>
      </c>
      <c r="S29" s="30">
        <f>100*(R29-Q29)/Q29</f>
        <v>-5.639351643403872</v>
      </c>
    </row>
    <row r="30" spans="1:19" ht="12.75">
      <c r="A30" s="28"/>
      <c r="B30" s="18"/>
      <c r="C30" s="19"/>
      <c r="D30" s="29"/>
      <c r="E30" s="18"/>
      <c r="F30" s="19"/>
      <c r="G30" s="29"/>
      <c r="H30" s="18"/>
      <c r="I30" s="19"/>
      <c r="J30" s="29"/>
      <c r="K30" s="18"/>
      <c r="L30" s="19"/>
      <c r="M30" s="68"/>
      <c r="N30" s="18"/>
      <c r="O30" s="19"/>
      <c r="P30" s="68"/>
      <c r="Q30" s="18"/>
      <c r="R30" s="19"/>
      <c r="S30" s="30"/>
    </row>
    <row r="31" spans="1:19" ht="12.75">
      <c r="A31" s="28" t="s">
        <v>20</v>
      </c>
      <c r="B31" s="18">
        <f>'[2]5 stelle'!B31+'[2]4 stelle'!B31</f>
        <v>2400</v>
      </c>
      <c r="C31" s="19">
        <f>'[2]5 stelle'!C31+'[2]4 stelle'!C31</f>
        <v>2197</v>
      </c>
      <c r="D31" s="29">
        <f>100*(C31-B31)/B31</f>
        <v>-8.458333333333334</v>
      </c>
      <c r="E31" s="18">
        <f>'[2]5 stelle'!$E31+'[2]4 stelle'!E31</f>
        <v>3927</v>
      </c>
      <c r="F31" s="19">
        <f>'[2]5 stelle'!F31+'[2]4 stelle'!F31</f>
        <v>4029</v>
      </c>
      <c r="G31" s="29">
        <f>100*(F31-E31)/E31</f>
        <v>2.5974025974025974</v>
      </c>
      <c r="H31" s="18">
        <f>'[2]5 stelle'!$H31+'[2]4 stelle'!H31</f>
        <v>730</v>
      </c>
      <c r="I31" s="19">
        <f>'[2]5 stelle'!I31+'[2]4 stelle'!I31</f>
        <v>838</v>
      </c>
      <c r="J31" s="29">
        <f>100*(I31-H31)/H31</f>
        <v>14.794520547945206</v>
      </c>
      <c r="K31" s="18">
        <f>'[2]5 stelle'!$K31+'[2]4 stelle'!K31</f>
        <v>1375</v>
      </c>
      <c r="L31" s="19">
        <f>'[2]5 stelle'!L31+'[2]4 stelle'!L31</f>
        <v>1757</v>
      </c>
      <c r="M31" s="68">
        <f>100*(L31-K31)/K31</f>
        <v>27.78181818181818</v>
      </c>
      <c r="N31" s="18">
        <f>'[2]5 stelle'!$N31+'[2]4 stelle'!N31</f>
        <v>3130</v>
      </c>
      <c r="O31" s="19">
        <f>'[2]5 stelle'!O31+'[2]4 stelle'!O31</f>
        <v>3035</v>
      </c>
      <c r="P31" s="68">
        <f>100*(O31-N31)/N31</f>
        <v>-3.0351437699680512</v>
      </c>
      <c r="Q31" s="18">
        <f>'[2]5 stelle'!$Q31+'[2]4 stelle'!Q31</f>
        <v>5302</v>
      </c>
      <c r="R31" s="19">
        <f>'[2]5 stelle'!R31+'[2]4 stelle'!R31</f>
        <v>5786</v>
      </c>
      <c r="S31" s="30">
        <f>100*(R31-Q31)/Q31</f>
        <v>9.12863070539419</v>
      </c>
    </row>
    <row r="32" spans="1:19" ht="12.75">
      <c r="A32" s="28"/>
      <c r="B32" s="18"/>
      <c r="C32" s="19"/>
      <c r="D32" s="29"/>
      <c r="E32" s="18"/>
      <c r="F32" s="19"/>
      <c r="G32" s="29"/>
      <c r="H32" s="18"/>
      <c r="I32" s="19"/>
      <c r="J32" s="69"/>
      <c r="K32" s="18"/>
      <c r="L32" s="19"/>
      <c r="M32" s="68"/>
      <c r="N32" s="18"/>
      <c r="O32" s="32"/>
      <c r="P32" s="68"/>
      <c r="Q32" s="18"/>
      <c r="R32" s="32"/>
      <c r="S32" s="30"/>
    </row>
    <row r="33" spans="1:19" ht="12.75">
      <c r="A33" s="33" t="s">
        <v>3</v>
      </c>
      <c r="B33" s="70">
        <f>'[2]5 stelle'!$B33+'[2]4 stelle'!B33</f>
        <v>30124</v>
      </c>
      <c r="C33" s="35">
        <f>SUM(C9:C32)</f>
        <v>33580</v>
      </c>
      <c r="D33" s="36">
        <f>100*(C33-B33)/B33</f>
        <v>11.47258000265569</v>
      </c>
      <c r="E33" s="70">
        <f>'[2]5 stelle'!$E33+'[2]4 stelle'!E33</f>
        <v>51051</v>
      </c>
      <c r="F33" s="35">
        <f>SUM(F9:F32)</f>
        <v>58775</v>
      </c>
      <c r="G33" s="36">
        <f>100*(F33-E33)/E33</f>
        <v>15.129968071144543</v>
      </c>
      <c r="H33" s="70">
        <f>'[2]5 stelle'!$H33+'[2]4 stelle'!H33</f>
        <v>18125</v>
      </c>
      <c r="I33" s="35">
        <f>SUM(I9:I32)</f>
        <v>17721</v>
      </c>
      <c r="J33" s="36">
        <f>100*(I33-H33)/H33</f>
        <v>-2.228965517241379</v>
      </c>
      <c r="K33" s="70">
        <f>'[2]5 stelle'!$K33+'[2]4 stelle'!K33</f>
        <v>36629</v>
      </c>
      <c r="L33" s="35">
        <f>SUM(L9:L32)</f>
        <v>38789</v>
      </c>
      <c r="M33" s="71">
        <f>100*(L33-K33)/K33</f>
        <v>5.896966884162822</v>
      </c>
      <c r="N33" s="70">
        <f>'[2]5 stelle'!$N33+'[2]4 stelle'!N33</f>
        <v>48249</v>
      </c>
      <c r="O33" s="39">
        <f>SUM(O9:O32)</f>
        <v>51301</v>
      </c>
      <c r="P33" s="71">
        <f>100*(O33-N33)/N33</f>
        <v>6.325519699890153</v>
      </c>
      <c r="Q33" s="70">
        <f>'[2]5 stelle'!$Q33+'[2]4 stelle'!Q33</f>
        <v>87680</v>
      </c>
      <c r="R33" s="39">
        <f>SUM(R9:R32)</f>
        <v>97564</v>
      </c>
      <c r="S33" s="37">
        <f>100*(R33-Q33)/Q33</f>
        <v>11.272810218978103</v>
      </c>
    </row>
    <row r="34" spans="1:19" ht="12.75">
      <c r="A34" s="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1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headerFooter alignWithMargins="0">
    <oddFooter>&amp;R8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"/>
  <dimension ref="A4:S34"/>
  <sheetViews>
    <sheetView workbookViewId="0" topLeftCell="G19">
      <selection activeCell="R21" sqref="R21"/>
    </sheetView>
  </sheetViews>
  <sheetFormatPr defaultColWidth="9.140625" defaultRowHeight="12.75"/>
  <cols>
    <col min="1" max="1" width="9.140625" style="3" customWidth="1"/>
    <col min="2" max="2" width="7.28125" style="40" customWidth="1"/>
    <col min="3" max="3" width="7.28125" style="3" customWidth="1"/>
    <col min="4" max="4" width="6.28125" style="3" customWidth="1"/>
    <col min="5" max="5" width="7.28125" style="40" customWidth="1"/>
    <col min="6" max="6" width="7.28125" style="3" customWidth="1"/>
    <col min="7" max="7" width="6.28125" style="3" customWidth="1"/>
    <col min="8" max="8" width="7.28125" style="40" customWidth="1"/>
    <col min="9" max="9" width="7.28125" style="3" customWidth="1"/>
    <col min="10" max="10" width="6.28125" style="3" customWidth="1"/>
    <col min="11" max="11" width="7.28125" style="40" customWidth="1"/>
    <col min="12" max="12" width="7.28125" style="3" customWidth="1"/>
    <col min="13" max="13" width="7.00390625" style="3" customWidth="1"/>
    <col min="14" max="15" width="7.7109375" style="3" customWidth="1"/>
    <col min="16" max="16" width="6.28125" style="3" customWidth="1"/>
    <col min="17" max="17" width="8.28125" style="3" customWidth="1"/>
    <col min="18" max="18" width="9.8515625" style="3" bestFit="1" customWidth="1"/>
    <col min="19" max="19" width="6.28125" style="3" customWidth="1"/>
    <col min="20" max="16384" width="9.140625" style="3" customWidth="1"/>
  </cols>
  <sheetData>
    <row r="4" spans="1:19" ht="12.75">
      <c r="A4" s="1"/>
      <c r="B4" s="2"/>
      <c r="C4" s="1"/>
      <c r="D4" s="1"/>
      <c r="E4" s="2"/>
      <c r="F4" s="1"/>
      <c r="G4" s="1"/>
      <c r="H4" s="2"/>
      <c r="I4" s="1"/>
      <c r="J4" s="1"/>
      <c r="K4" s="2"/>
      <c r="L4" s="1"/>
      <c r="M4" s="1"/>
      <c r="N4" s="1"/>
      <c r="O4" s="1"/>
      <c r="P4" s="1"/>
      <c r="Q4" s="1"/>
      <c r="R4" s="1"/>
      <c r="S4" s="1"/>
    </row>
    <row r="5" spans="1:19" ht="12.75">
      <c r="A5" s="4" t="s">
        <v>0</v>
      </c>
      <c r="B5" s="5" t="s">
        <v>1</v>
      </c>
      <c r="C5" s="6"/>
      <c r="D5" s="6"/>
      <c r="E5" s="5"/>
      <c r="F5" s="6"/>
      <c r="G5" s="6"/>
      <c r="H5" s="5" t="s">
        <v>2</v>
      </c>
      <c r="I5" s="6"/>
      <c r="J5" s="6"/>
      <c r="K5" s="5"/>
      <c r="L5" s="6"/>
      <c r="M5" s="6"/>
      <c r="N5" s="6" t="s">
        <v>3</v>
      </c>
      <c r="O5" s="6"/>
      <c r="P5" s="6"/>
      <c r="Q5" s="6"/>
      <c r="R5" s="6"/>
      <c r="S5" s="6"/>
    </row>
    <row r="6" spans="1:19" ht="12.75">
      <c r="A6" s="7"/>
      <c r="B6" s="2"/>
      <c r="C6" s="1"/>
      <c r="D6" s="8"/>
      <c r="E6" s="2"/>
      <c r="F6" s="1"/>
      <c r="G6" s="8"/>
      <c r="H6" s="9"/>
      <c r="I6" s="10"/>
      <c r="J6" s="10"/>
      <c r="K6" s="11"/>
      <c r="L6" s="10"/>
      <c r="M6" s="10"/>
      <c r="N6" s="10"/>
      <c r="O6" s="10"/>
      <c r="P6" s="10"/>
      <c r="Q6" s="10"/>
      <c r="R6" s="10"/>
      <c r="S6" s="10"/>
    </row>
    <row r="7" spans="1:19" ht="12.75">
      <c r="A7" s="12"/>
      <c r="B7" s="13" t="s">
        <v>4</v>
      </c>
      <c r="C7" s="14" t="s">
        <v>5</v>
      </c>
      <c r="D7" s="15" t="s">
        <v>6</v>
      </c>
      <c r="E7" s="13" t="s">
        <v>7</v>
      </c>
      <c r="F7" s="14" t="s">
        <v>8</v>
      </c>
      <c r="G7" s="16" t="s">
        <v>6</v>
      </c>
      <c r="H7" s="13" t="s">
        <v>4</v>
      </c>
      <c r="I7" s="14" t="s">
        <v>5</v>
      </c>
      <c r="J7" s="17" t="s">
        <v>6</v>
      </c>
      <c r="K7" s="13" t="s">
        <v>7</v>
      </c>
      <c r="L7" s="14" t="s">
        <v>8</v>
      </c>
      <c r="M7" s="17" t="s">
        <v>6</v>
      </c>
      <c r="N7" s="13" t="s">
        <v>4</v>
      </c>
      <c r="O7" s="14" t="s">
        <v>5</v>
      </c>
      <c r="P7" s="15" t="s">
        <v>6</v>
      </c>
      <c r="Q7" s="13" t="s">
        <v>7</v>
      </c>
      <c r="R7" s="14" t="s">
        <v>8</v>
      </c>
      <c r="S7" s="15" t="s">
        <v>6</v>
      </c>
    </row>
    <row r="8" spans="1:19" ht="12.75">
      <c r="A8" s="7"/>
      <c r="B8" s="18"/>
      <c r="C8" s="19"/>
      <c r="D8" s="20"/>
      <c r="E8" s="18"/>
      <c r="F8" s="19"/>
      <c r="G8" s="21"/>
      <c r="H8" s="22"/>
      <c r="I8" s="23"/>
      <c r="J8" s="21"/>
      <c r="K8" s="22"/>
      <c r="L8" s="23"/>
      <c r="M8" s="21"/>
      <c r="N8" s="24"/>
      <c r="O8" s="19"/>
      <c r="P8" s="20"/>
      <c r="Q8" s="25"/>
      <c r="R8" s="26"/>
      <c r="S8" s="27"/>
    </row>
    <row r="9" spans="1:19" ht="12.75">
      <c r="A9" s="28" t="s">
        <v>9</v>
      </c>
      <c r="B9" s="18">
        <f>'[1]3 stelle'!C9</f>
        <v>2940</v>
      </c>
      <c r="C9" s="19">
        <v>3005</v>
      </c>
      <c r="D9" s="29">
        <f>100*(C9-B9)/B9</f>
        <v>2.2108843537414966</v>
      </c>
      <c r="E9" s="18">
        <f>'[1]3 stelle'!F9</f>
        <v>5954</v>
      </c>
      <c r="F9" s="19">
        <v>5319</v>
      </c>
      <c r="G9" s="29">
        <f>100*(F9-E9)/E9</f>
        <v>-10.665099093046692</v>
      </c>
      <c r="H9" s="18">
        <f>'[1]3 stelle'!I9</f>
        <v>452</v>
      </c>
      <c r="I9" s="19">
        <v>531</v>
      </c>
      <c r="J9" s="30">
        <f>100*(I9-H9)/H9</f>
        <v>17.47787610619469</v>
      </c>
      <c r="K9" s="18">
        <f>'[1]3 stelle'!L9</f>
        <v>903</v>
      </c>
      <c r="L9" s="19">
        <v>1035</v>
      </c>
      <c r="M9" s="30">
        <f>100*(L9-K9)/K9</f>
        <v>14.617940199335548</v>
      </c>
      <c r="N9" s="31">
        <f>B9+H9</f>
        <v>3392</v>
      </c>
      <c r="O9" s="32">
        <f>C9+I9</f>
        <v>3536</v>
      </c>
      <c r="P9" s="30">
        <f>100*(O9-N9)/N9</f>
        <v>4.245283018867925</v>
      </c>
      <c r="Q9" s="31">
        <f>E9+K9</f>
        <v>6857</v>
      </c>
      <c r="R9" s="32">
        <f>F9+L9</f>
        <v>6354</v>
      </c>
      <c r="S9" s="30">
        <f>100*(R9-Q9)/Q9</f>
        <v>-7.335569491031063</v>
      </c>
    </row>
    <row r="10" spans="1:19" ht="12.75">
      <c r="A10" s="28"/>
      <c r="B10" s="18">
        <f>'[1]3 stelle'!C10</f>
        <v>0</v>
      </c>
      <c r="C10" s="19"/>
      <c r="D10" s="29"/>
      <c r="E10" s="18">
        <f>'[1]3 stelle'!F10</f>
        <v>0</v>
      </c>
      <c r="F10" s="19"/>
      <c r="G10" s="29"/>
      <c r="H10" s="18">
        <f>'[1]3 stelle'!I10</f>
        <v>0</v>
      </c>
      <c r="I10" s="19"/>
      <c r="J10" s="30"/>
      <c r="K10" s="18">
        <f>'[1]3 stelle'!L10</f>
        <v>0</v>
      </c>
      <c r="L10" s="19"/>
      <c r="M10" s="30"/>
      <c r="N10" s="31"/>
      <c r="O10" s="32"/>
      <c r="P10" s="30"/>
      <c r="Q10" s="31"/>
      <c r="R10" s="32"/>
      <c r="S10" s="30"/>
    </row>
    <row r="11" spans="1:19" ht="12.75">
      <c r="A11" s="28" t="s">
        <v>10</v>
      </c>
      <c r="B11" s="18">
        <f>'[1]3 stelle'!C11</f>
        <v>3230</v>
      </c>
      <c r="C11" s="19">
        <v>3562</v>
      </c>
      <c r="D11" s="29">
        <f>100*(C11-B11)/B11</f>
        <v>10.278637770897832</v>
      </c>
      <c r="E11" s="18">
        <f>'[1]3 stelle'!F11</f>
        <v>5684</v>
      </c>
      <c r="F11" s="19">
        <v>5874</v>
      </c>
      <c r="G11" s="29">
        <f>100*(F11-E11)/E11</f>
        <v>3.342716396903589</v>
      </c>
      <c r="H11" s="18">
        <f>'[1]3 stelle'!I11</f>
        <v>643</v>
      </c>
      <c r="I11" s="19">
        <v>874</v>
      </c>
      <c r="J11" s="30">
        <f>100*(I11-H11)/H11</f>
        <v>35.925349922239505</v>
      </c>
      <c r="K11" s="18">
        <f>'[1]3 stelle'!L11</f>
        <v>1258</v>
      </c>
      <c r="L11" s="19">
        <v>1779</v>
      </c>
      <c r="M11" s="30">
        <f>100*(L11-K11)/K11</f>
        <v>41.41494435612083</v>
      </c>
      <c r="N11" s="31">
        <f>B11+H11</f>
        <v>3873</v>
      </c>
      <c r="O11" s="32">
        <f>C11+I11</f>
        <v>4436</v>
      </c>
      <c r="P11" s="30">
        <f>100*(O11-N11)/N11</f>
        <v>14.536534985799122</v>
      </c>
      <c r="Q11" s="31">
        <f>E11+K11</f>
        <v>6942</v>
      </c>
      <c r="R11" s="32">
        <f>F11+L11</f>
        <v>7653</v>
      </c>
      <c r="S11" s="30">
        <f>100*(R11-Q11)/Q11</f>
        <v>10.24200518582541</v>
      </c>
    </row>
    <row r="12" spans="1:19" ht="12.75">
      <c r="A12" s="28"/>
      <c r="B12" s="18">
        <f>'[1]3 stelle'!C12</f>
        <v>0</v>
      </c>
      <c r="C12" s="19"/>
      <c r="D12" s="29"/>
      <c r="E12" s="18">
        <f>'[1]3 stelle'!F12</f>
        <v>0</v>
      </c>
      <c r="F12" s="19"/>
      <c r="G12" s="29"/>
      <c r="H12" s="18">
        <f>'[1]3 stelle'!I12</f>
        <v>0</v>
      </c>
      <c r="I12" s="19"/>
      <c r="J12" s="30"/>
      <c r="K12" s="18">
        <f>'[1]3 stelle'!L12</f>
        <v>0</v>
      </c>
      <c r="L12" s="19"/>
      <c r="M12" s="30"/>
      <c r="N12" s="31"/>
      <c r="O12" s="32"/>
      <c r="P12" s="30"/>
      <c r="Q12" s="31"/>
      <c r="R12" s="32"/>
      <c r="S12" s="30"/>
    </row>
    <row r="13" spans="1:19" ht="12.75">
      <c r="A13" s="28" t="s">
        <v>11</v>
      </c>
      <c r="B13" s="18">
        <f>'[1]3 stelle'!C13</f>
        <v>4601</v>
      </c>
      <c r="C13" s="19">
        <v>5035</v>
      </c>
      <c r="D13" s="29">
        <f>100*(C13-B13)/B13</f>
        <v>9.432732014779395</v>
      </c>
      <c r="E13" s="18">
        <f>'[1]3 stelle'!F13</f>
        <v>8047</v>
      </c>
      <c r="F13" s="19">
        <v>8268</v>
      </c>
      <c r="G13" s="29">
        <f>100*(F13-E13)/E13</f>
        <v>2.7463651050080777</v>
      </c>
      <c r="H13" s="18">
        <f>'[1]3 stelle'!I13</f>
        <v>872</v>
      </c>
      <c r="I13" s="19">
        <v>1440</v>
      </c>
      <c r="J13" s="30">
        <f>100*(I13-H13)/H13</f>
        <v>65.13761467889908</v>
      </c>
      <c r="K13" s="18">
        <f>'[1]3 stelle'!L13</f>
        <v>1711</v>
      </c>
      <c r="L13" s="19">
        <v>3270</v>
      </c>
      <c r="M13" s="30">
        <f>100*(L13-K13)/K13</f>
        <v>91.11630625365284</v>
      </c>
      <c r="N13" s="31">
        <f>B13+H13</f>
        <v>5473</v>
      </c>
      <c r="O13" s="32">
        <f>C13+I13</f>
        <v>6475</v>
      </c>
      <c r="P13" s="30">
        <f>100*(O13-N13)/N13</f>
        <v>18.30805773798648</v>
      </c>
      <c r="Q13" s="31">
        <f>E13+K13</f>
        <v>9758</v>
      </c>
      <c r="R13" s="32">
        <f>F13+L13</f>
        <v>11538</v>
      </c>
      <c r="S13" s="30">
        <f>100*(R13-Q13)/Q13</f>
        <v>18.241442918630867</v>
      </c>
    </row>
    <row r="14" spans="1:19" ht="12.75">
      <c r="A14" s="28"/>
      <c r="B14" s="18">
        <f>'[1]3 stelle'!C14</f>
        <v>0</v>
      </c>
      <c r="C14" s="19"/>
      <c r="D14" s="29"/>
      <c r="E14" s="18">
        <f>'[1]3 stelle'!F14</f>
        <v>0</v>
      </c>
      <c r="F14" s="19"/>
      <c r="G14" s="29"/>
      <c r="H14" s="18">
        <f>'[1]3 stelle'!I14</f>
        <v>0</v>
      </c>
      <c r="I14" s="19"/>
      <c r="J14" s="30"/>
      <c r="K14" s="18">
        <f>'[1]3 stelle'!L14</f>
        <v>0</v>
      </c>
      <c r="L14" s="19"/>
      <c r="M14" s="30"/>
      <c r="N14" s="31"/>
      <c r="O14" s="32"/>
      <c r="P14" s="30"/>
      <c r="Q14" s="31"/>
      <c r="R14" s="32"/>
      <c r="S14" s="30"/>
    </row>
    <row r="15" spans="1:19" ht="12.75">
      <c r="A15" s="28" t="s">
        <v>12</v>
      </c>
      <c r="B15" s="18">
        <f>'[1]3 stelle'!C15</f>
        <v>4810</v>
      </c>
      <c r="C15" s="19">
        <v>5075</v>
      </c>
      <c r="D15" s="29">
        <f>100*(C15-B15)/B15</f>
        <v>5.509355509355509</v>
      </c>
      <c r="E15" s="18">
        <f>'[1]3 stelle'!F15</f>
        <v>8436</v>
      </c>
      <c r="F15" s="19">
        <v>8647</v>
      </c>
      <c r="G15" s="29">
        <f>100*(F15-E15)/E15</f>
        <v>2.501185395922238</v>
      </c>
      <c r="H15" s="18">
        <f>'[1]3 stelle'!I15</f>
        <v>1700</v>
      </c>
      <c r="I15" s="19">
        <v>1338</v>
      </c>
      <c r="J15" s="30">
        <f>100*(I15-H15)/H15</f>
        <v>-21.294117647058822</v>
      </c>
      <c r="K15" s="18">
        <f>'[1]3 stelle'!L15</f>
        <v>3580</v>
      </c>
      <c r="L15" s="19">
        <v>3555</v>
      </c>
      <c r="M15" s="30">
        <f>100*(L15-K15)/K15</f>
        <v>-0.6983240223463687</v>
      </c>
      <c r="N15" s="31">
        <f>B15+H15</f>
        <v>6510</v>
      </c>
      <c r="O15" s="32">
        <f>C15+I15</f>
        <v>6413</v>
      </c>
      <c r="P15" s="30">
        <f>100*(O15-N15)/N15</f>
        <v>-1.4900153609831028</v>
      </c>
      <c r="Q15" s="31">
        <f>E15+K15</f>
        <v>12016</v>
      </c>
      <c r="R15" s="32">
        <f>F15+L15</f>
        <v>12202</v>
      </c>
      <c r="S15" s="30">
        <f>100*(R15-Q15)/Q15</f>
        <v>1.547936085219707</v>
      </c>
    </row>
    <row r="16" spans="1:19" ht="12.75">
      <c r="A16" s="28"/>
      <c r="B16" s="18">
        <f>'[1]3 stelle'!C16</f>
        <v>0</v>
      </c>
      <c r="C16" s="19"/>
      <c r="D16" s="29"/>
      <c r="E16" s="18">
        <f>'[1]3 stelle'!F16</f>
        <v>0</v>
      </c>
      <c r="F16" s="19"/>
      <c r="G16" s="29"/>
      <c r="H16" s="18">
        <f>'[1]3 stelle'!I16</f>
        <v>0</v>
      </c>
      <c r="I16" s="19"/>
      <c r="J16" s="30"/>
      <c r="K16" s="18">
        <f>'[1]3 stelle'!L16</f>
        <v>0</v>
      </c>
      <c r="L16" s="19"/>
      <c r="M16" s="30"/>
      <c r="N16" s="31"/>
      <c r="O16" s="32"/>
      <c r="P16" s="30"/>
      <c r="Q16" s="31"/>
      <c r="R16" s="32"/>
      <c r="S16" s="30"/>
    </row>
    <row r="17" spans="1:19" ht="12.75">
      <c r="A17" s="28" t="s">
        <v>13</v>
      </c>
      <c r="B17" s="18">
        <f>'[1]3 stelle'!C17</f>
        <v>3874</v>
      </c>
      <c r="C17" s="19">
        <v>5288</v>
      </c>
      <c r="D17" s="29">
        <f>100*(C17-B17)/B17</f>
        <v>36.499741868869386</v>
      </c>
      <c r="E17" s="18">
        <f>'[1]3 stelle'!F17</f>
        <v>6607</v>
      </c>
      <c r="F17" s="19">
        <v>8769</v>
      </c>
      <c r="G17" s="29">
        <f>100*(F17-E17)/E17</f>
        <v>32.72286968366883</v>
      </c>
      <c r="H17" s="18">
        <f>'[1]3 stelle'!I17</f>
        <v>1853</v>
      </c>
      <c r="I17" s="19">
        <v>1983</v>
      </c>
      <c r="J17" s="30">
        <f>100*(I17-H17)/H17</f>
        <v>7.015650296815974</v>
      </c>
      <c r="K17" s="18">
        <f>'[1]3 stelle'!L17</f>
        <v>4429</v>
      </c>
      <c r="L17" s="19">
        <v>3661</v>
      </c>
      <c r="M17" s="30">
        <f>100*(L17-K17)/K17</f>
        <v>-17.3402573944457</v>
      </c>
      <c r="N17" s="31">
        <f>B17+H17</f>
        <v>5727</v>
      </c>
      <c r="O17" s="32">
        <f>C17+I17</f>
        <v>7271</v>
      </c>
      <c r="P17" s="30">
        <f>100*(O17-N17)/N17</f>
        <v>26.960013968919156</v>
      </c>
      <c r="Q17" s="31">
        <f>E17+K17</f>
        <v>11036</v>
      </c>
      <c r="R17" s="32">
        <f>F17+L17</f>
        <v>12430</v>
      </c>
      <c r="S17" s="30">
        <f>100*(R17-Q17)/Q17</f>
        <v>12.631388184124683</v>
      </c>
    </row>
    <row r="18" spans="1:19" ht="12.75">
      <c r="A18" s="28"/>
      <c r="B18" s="18">
        <f>'[1]3 stelle'!C18</f>
        <v>0</v>
      </c>
      <c r="C18" s="19"/>
      <c r="D18" s="29"/>
      <c r="E18" s="18">
        <f>'[1]3 stelle'!F18</f>
        <v>0</v>
      </c>
      <c r="F18" s="19"/>
      <c r="G18" s="29"/>
      <c r="H18" s="18">
        <f>'[1]3 stelle'!I18</f>
        <v>0</v>
      </c>
      <c r="I18" s="19"/>
      <c r="J18" s="30"/>
      <c r="K18" s="18">
        <f>'[1]3 stelle'!L18</f>
        <v>0</v>
      </c>
      <c r="L18" s="19"/>
      <c r="M18" s="30"/>
      <c r="N18" s="31"/>
      <c r="O18" s="32"/>
      <c r="P18" s="30"/>
      <c r="Q18" s="31"/>
      <c r="R18" s="32"/>
      <c r="S18" s="30"/>
    </row>
    <row r="19" spans="1:19" ht="12.75">
      <c r="A19" s="28" t="s">
        <v>14</v>
      </c>
      <c r="B19" s="18">
        <f>'[1]3 stelle'!C19</f>
        <v>3439</v>
      </c>
      <c r="C19" s="19">
        <v>3675</v>
      </c>
      <c r="D19" s="29">
        <f>100*(C19-B19)/B19</f>
        <v>6.862460017446932</v>
      </c>
      <c r="E19" s="18">
        <f>'[1]3 stelle'!F19</f>
        <v>5742</v>
      </c>
      <c r="F19" s="19">
        <v>6766</v>
      </c>
      <c r="G19" s="29">
        <f>100*(F19-E19)/E19</f>
        <v>17.833507488679903</v>
      </c>
      <c r="H19" s="18">
        <f>'[1]3 stelle'!I19</f>
        <v>1396</v>
      </c>
      <c r="I19" s="19">
        <v>1142</v>
      </c>
      <c r="J19" s="30">
        <f>100*(I19-H19)/H19</f>
        <v>-18.19484240687679</v>
      </c>
      <c r="K19" s="18">
        <f>'[1]3 stelle'!L19</f>
        <v>2469</v>
      </c>
      <c r="L19" s="19">
        <v>2149</v>
      </c>
      <c r="M19" s="30">
        <f>100*(L19-K19)/K19</f>
        <v>-12.960712839206156</v>
      </c>
      <c r="N19" s="31">
        <f>B19+H19</f>
        <v>4835</v>
      </c>
      <c r="O19" s="32">
        <f>C19+I19</f>
        <v>4817</v>
      </c>
      <c r="P19" s="30">
        <f>100*(O19-N19)/N19</f>
        <v>-0.37228541882109617</v>
      </c>
      <c r="Q19" s="31">
        <f>E19+K19</f>
        <v>8211</v>
      </c>
      <c r="R19" s="32">
        <f>F19+L19</f>
        <v>8915</v>
      </c>
      <c r="S19" s="30">
        <f>100*(R19-Q19)/Q19</f>
        <v>8.573864328340031</v>
      </c>
    </row>
    <row r="20" spans="1:19" ht="12.75">
      <c r="A20" s="28"/>
      <c r="B20" s="18">
        <f>'[1]3 stelle'!C20</f>
        <v>0</v>
      </c>
      <c r="C20" s="19"/>
      <c r="D20" s="29"/>
      <c r="E20" s="18">
        <f>'[1]3 stelle'!F20</f>
        <v>0</v>
      </c>
      <c r="F20" s="19"/>
      <c r="G20" s="29"/>
      <c r="H20" s="18">
        <f>'[1]3 stelle'!I20</f>
        <v>0</v>
      </c>
      <c r="I20" s="19"/>
      <c r="J20" s="30"/>
      <c r="K20" s="18">
        <f>'[1]3 stelle'!L20</f>
        <v>0</v>
      </c>
      <c r="L20" s="19"/>
      <c r="M20" s="30"/>
      <c r="N20" s="31"/>
      <c r="O20" s="32"/>
      <c r="P20" s="30"/>
      <c r="Q20" s="31"/>
      <c r="R20" s="32"/>
      <c r="S20" s="30"/>
    </row>
    <row r="21" spans="1:19" ht="12.75">
      <c r="A21" s="28" t="s">
        <v>15</v>
      </c>
      <c r="B21" s="18">
        <f>'[1]3 stelle'!C21</f>
        <v>2572</v>
      </c>
      <c r="C21" s="19">
        <v>3225</v>
      </c>
      <c r="D21" s="29">
        <f>100*(C21-B21)/B21</f>
        <v>25.388802488335926</v>
      </c>
      <c r="E21" s="18">
        <f>'[1]3 stelle'!F21</f>
        <v>5081</v>
      </c>
      <c r="F21" s="19">
        <v>6324</v>
      </c>
      <c r="G21" s="29">
        <f>100*(F21-E21)/E21</f>
        <v>24.463688250344422</v>
      </c>
      <c r="H21" s="18">
        <f>'[1]3 stelle'!I21</f>
        <v>1320</v>
      </c>
      <c r="I21" s="19">
        <v>1125</v>
      </c>
      <c r="J21" s="30">
        <f>100*(I21-H21)/H21</f>
        <v>-14.772727272727273</v>
      </c>
      <c r="K21" s="18">
        <f>'[1]3 stelle'!L21</f>
        <v>2650</v>
      </c>
      <c r="L21" s="19">
        <v>2301</v>
      </c>
      <c r="M21" s="30">
        <f>100*(L21-K21)/K21</f>
        <v>-13.169811320754716</v>
      </c>
      <c r="N21" s="31">
        <f>B21+H21</f>
        <v>3892</v>
      </c>
      <c r="O21" s="32">
        <f>C21+I21</f>
        <v>4350</v>
      </c>
      <c r="P21" s="30">
        <f>100*(O21-N21)/N21</f>
        <v>11.767728674203495</v>
      </c>
      <c r="Q21" s="31">
        <f>E21+K21</f>
        <v>7731</v>
      </c>
      <c r="R21" s="32">
        <f>F21+L21</f>
        <v>8625</v>
      </c>
      <c r="S21" s="30">
        <f>100*(R21-Q21)/Q21</f>
        <v>11.56383391540551</v>
      </c>
    </row>
    <row r="22" spans="1:19" ht="12.75">
      <c r="A22" s="28"/>
      <c r="B22" s="18">
        <f>'[1]3 stelle'!C22</f>
        <v>0</v>
      </c>
      <c r="C22" s="19"/>
      <c r="D22" s="29"/>
      <c r="E22" s="18">
        <f>'[1]3 stelle'!F22</f>
        <v>0</v>
      </c>
      <c r="F22" s="19"/>
      <c r="G22" s="29"/>
      <c r="H22" s="18">
        <f>'[1]3 stelle'!I22</f>
        <v>0</v>
      </c>
      <c r="I22" s="19"/>
      <c r="J22" s="30"/>
      <c r="K22" s="18">
        <f>'[1]3 stelle'!L22</f>
        <v>0</v>
      </c>
      <c r="L22" s="19"/>
      <c r="M22" s="30"/>
      <c r="N22" s="31"/>
      <c r="O22" s="32"/>
      <c r="P22" s="30"/>
      <c r="Q22" s="31"/>
      <c r="R22" s="32"/>
      <c r="S22" s="30"/>
    </row>
    <row r="23" spans="1:19" ht="12.75">
      <c r="A23" s="28" t="s">
        <v>16</v>
      </c>
      <c r="B23" s="18">
        <f>'[1]3 stelle'!C23</f>
        <v>2830</v>
      </c>
      <c r="C23" s="19">
        <v>3306</v>
      </c>
      <c r="D23" s="29">
        <f>100*(C23-B23)/B23</f>
        <v>16.819787985865723</v>
      </c>
      <c r="E23" s="18">
        <f>'[1]3 stelle'!F23</f>
        <v>5422</v>
      </c>
      <c r="F23" s="19">
        <v>8017</v>
      </c>
      <c r="G23" s="29">
        <f>100*(F23-E23)/E23</f>
        <v>47.86056805606787</v>
      </c>
      <c r="H23" s="18">
        <f>'[1]3 stelle'!I23</f>
        <v>1166</v>
      </c>
      <c r="I23" s="19">
        <v>1257</v>
      </c>
      <c r="J23" s="30">
        <f>100*(I23-H23)/H23</f>
        <v>7.804459691252144</v>
      </c>
      <c r="K23" s="18">
        <f>'[1]3 stelle'!L23</f>
        <v>2386</v>
      </c>
      <c r="L23" s="19">
        <v>2191</v>
      </c>
      <c r="M23" s="30">
        <f>100*(L23-K23)/K23</f>
        <v>-8.172673931265717</v>
      </c>
      <c r="N23" s="31">
        <f>B23+H23</f>
        <v>3996</v>
      </c>
      <c r="O23" s="32">
        <f>C23+I23</f>
        <v>4563</v>
      </c>
      <c r="P23" s="30">
        <f>100*(O23-N23)/N23</f>
        <v>14.18918918918919</v>
      </c>
      <c r="Q23" s="31">
        <f>E23+K23</f>
        <v>7808</v>
      </c>
      <c r="R23" s="32">
        <f>F23+L23</f>
        <v>10208</v>
      </c>
      <c r="S23" s="30">
        <f>100*(R23-Q23)/Q23</f>
        <v>30.737704918032787</v>
      </c>
    </row>
    <row r="24" spans="1:19" ht="12.75">
      <c r="A24" s="28"/>
      <c r="B24" s="18">
        <f>'[1]3 stelle'!C24</f>
        <v>0</v>
      </c>
      <c r="C24" s="19"/>
      <c r="D24" s="29"/>
      <c r="E24" s="18">
        <f>'[1]3 stelle'!F24</f>
        <v>0</v>
      </c>
      <c r="F24" s="19"/>
      <c r="G24" s="29"/>
      <c r="H24" s="18">
        <f>'[1]3 stelle'!I24</f>
        <v>0</v>
      </c>
      <c r="I24" s="19"/>
      <c r="J24" s="30"/>
      <c r="K24" s="18">
        <f>'[1]3 stelle'!L24</f>
        <v>0</v>
      </c>
      <c r="L24" s="19"/>
      <c r="M24" s="30"/>
      <c r="N24" s="31"/>
      <c r="O24" s="32"/>
      <c r="P24" s="30"/>
      <c r="Q24" s="31"/>
      <c r="R24" s="32"/>
      <c r="S24" s="30"/>
    </row>
    <row r="25" spans="1:19" ht="12.75">
      <c r="A25" s="28" t="s">
        <v>17</v>
      </c>
      <c r="B25" s="18">
        <f>'[1]3 stelle'!C25</f>
        <v>3762</v>
      </c>
      <c r="C25" s="19">
        <v>4783</v>
      </c>
      <c r="D25" s="29">
        <f>100*(C25-B25)/B25</f>
        <v>27.139819245082403</v>
      </c>
      <c r="E25" s="18">
        <f>'[1]3 stelle'!F25</f>
        <v>6537</v>
      </c>
      <c r="F25" s="19">
        <v>9794</v>
      </c>
      <c r="G25" s="29">
        <f>100*(F25-E25)/E25</f>
        <v>49.824078323389934</v>
      </c>
      <c r="H25" s="18">
        <f>'[1]3 stelle'!I25</f>
        <v>1611</v>
      </c>
      <c r="I25" s="19">
        <v>1813</v>
      </c>
      <c r="J25" s="30">
        <f>100*(I25-H25)/H25</f>
        <v>12.538795779019242</v>
      </c>
      <c r="K25" s="18">
        <f>'[1]3 stelle'!L25</f>
        <v>3721</v>
      </c>
      <c r="L25" s="19">
        <v>3510</v>
      </c>
      <c r="M25" s="30">
        <f>100*(L25-K25)/K25</f>
        <v>-5.670518677774791</v>
      </c>
      <c r="N25" s="31">
        <f>B25+H25</f>
        <v>5373</v>
      </c>
      <c r="O25" s="32">
        <f>C25+I25</f>
        <v>6596</v>
      </c>
      <c r="P25" s="30">
        <f>100*(O25-N25)/N25</f>
        <v>22.761957937837334</v>
      </c>
      <c r="Q25" s="31">
        <f>E25+K25</f>
        <v>10258</v>
      </c>
      <c r="R25" s="32">
        <f>F25+L25</f>
        <v>13304</v>
      </c>
      <c r="S25" s="30">
        <f>100*(R25-Q25)/Q25</f>
        <v>29.693897445895885</v>
      </c>
    </row>
    <row r="26" spans="1:19" ht="12.75">
      <c r="A26" s="28"/>
      <c r="B26" s="18">
        <f>'[1]3 stelle'!C26</f>
        <v>0</v>
      </c>
      <c r="C26" s="19"/>
      <c r="D26" s="29"/>
      <c r="E26" s="18">
        <f>'[1]3 stelle'!F26</f>
        <v>0</v>
      </c>
      <c r="F26" s="19"/>
      <c r="G26" s="29"/>
      <c r="H26" s="18">
        <f>'[1]3 stelle'!I26</f>
        <v>0</v>
      </c>
      <c r="I26" s="19"/>
      <c r="J26" s="30"/>
      <c r="K26" s="18">
        <f>'[1]3 stelle'!L26</f>
        <v>0</v>
      </c>
      <c r="L26" s="19"/>
      <c r="M26" s="30"/>
      <c r="N26" s="31"/>
      <c r="O26" s="32"/>
      <c r="P26" s="30"/>
      <c r="Q26" s="31"/>
      <c r="R26" s="32"/>
      <c r="S26" s="30"/>
    </row>
    <row r="27" spans="1:19" ht="12.75">
      <c r="A27" s="28" t="s">
        <v>18</v>
      </c>
      <c r="B27" s="18">
        <f>'[1]3 stelle'!C27</f>
        <v>3941</v>
      </c>
      <c r="C27" s="19">
        <v>5190</v>
      </c>
      <c r="D27" s="29">
        <f>100*(C27-B27)/B27</f>
        <v>31.69246384166455</v>
      </c>
      <c r="E27" s="18">
        <f>'[1]3 stelle'!F27</f>
        <v>6792</v>
      </c>
      <c r="F27" s="19">
        <v>9989</v>
      </c>
      <c r="G27" s="29">
        <f>100*(F27-E27)/E27</f>
        <v>47.070082449941104</v>
      </c>
      <c r="H27" s="18">
        <f>'[1]3 stelle'!I27</f>
        <v>1472</v>
      </c>
      <c r="I27" s="19">
        <v>1568</v>
      </c>
      <c r="J27" s="30">
        <f>100*(I27-H27)/H27</f>
        <v>6.521739130434782</v>
      </c>
      <c r="K27" s="18">
        <f>'[1]3 stelle'!L27</f>
        <v>3680</v>
      </c>
      <c r="L27" s="19">
        <v>3677</v>
      </c>
      <c r="M27" s="30">
        <f>100*(L27-K27)/K27</f>
        <v>-0.08152173913043478</v>
      </c>
      <c r="N27" s="31">
        <f>B27+H27</f>
        <v>5413</v>
      </c>
      <c r="O27" s="32">
        <f>C27+I27</f>
        <v>6758</v>
      </c>
      <c r="P27" s="30">
        <f>100*(O27-N27)/N27</f>
        <v>24.847589137262148</v>
      </c>
      <c r="Q27" s="31">
        <f>E27+K27</f>
        <v>10472</v>
      </c>
      <c r="R27" s="32">
        <f>F27+L27</f>
        <v>13666</v>
      </c>
      <c r="S27" s="30">
        <f>100*(R27-Q27)/Q27</f>
        <v>30.500381970970206</v>
      </c>
    </row>
    <row r="28" spans="1:19" ht="12.75">
      <c r="A28" s="28"/>
      <c r="B28" s="18">
        <f>'[1]3 stelle'!C28</f>
        <v>0</v>
      </c>
      <c r="C28" s="19"/>
      <c r="D28" s="29"/>
      <c r="E28" s="18">
        <f>'[1]3 stelle'!F28</f>
        <v>0</v>
      </c>
      <c r="F28" s="19"/>
      <c r="G28" s="29"/>
      <c r="H28" s="18">
        <f>'[1]3 stelle'!I28</f>
        <v>0</v>
      </c>
      <c r="I28" s="19"/>
      <c r="J28" s="30"/>
      <c r="K28" s="18">
        <f>'[1]3 stelle'!L28</f>
        <v>0</v>
      </c>
      <c r="L28" s="19"/>
      <c r="M28" s="30"/>
      <c r="N28" s="31"/>
      <c r="O28" s="32"/>
      <c r="P28" s="30"/>
      <c r="Q28" s="31"/>
      <c r="R28" s="32"/>
      <c r="S28" s="30"/>
    </row>
    <row r="29" spans="1:19" ht="12.75">
      <c r="A29" s="28" t="s">
        <v>19</v>
      </c>
      <c r="B29" s="18">
        <f>'[1]3 stelle'!C29</f>
        <v>3855</v>
      </c>
      <c r="C29" s="19">
        <v>4741</v>
      </c>
      <c r="D29" s="29">
        <f>100*(C29-B29)/B29</f>
        <v>22.98313878080415</v>
      </c>
      <c r="E29" s="18">
        <f>'[1]3 stelle'!F29</f>
        <v>6476</v>
      </c>
      <c r="F29" s="19">
        <v>8501</v>
      </c>
      <c r="G29" s="29">
        <f>100*(F29-E29)/E29</f>
        <v>31.269302038295244</v>
      </c>
      <c r="H29" s="18">
        <f>'[1]3 stelle'!I29</f>
        <v>1056</v>
      </c>
      <c r="I29" s="19">
        <v>1317</v>
      </c>
      <c r="J29" s="30">
        <f>100*(I29-H29)/H29</f>
        <v>24.71590909090909</v>
      </c>
      <c r="K29" s="18">
        <f>'[1]3 stelle'!L29</f>
        <v>2354</v>
      </c>
      <c r="L29" s="19">
        <v>2694</v>
      </c>
      <c r="M29" s="30">
        <f>100*(L29-K29)/K29</f>
        <v>14.443500424808835</v>
      </c>
      <c r="N29" s="31">
        <f>B29+H29</f>
        <v>4911</v>
      </c>
      <c r="O29" s="32">
        <f>C29+I29</f>
        <v>6058</v>
      </c>
      <c r="P29" s="30">
        <f>100*(O29-N29)/N29</f>
        <v>23.35573203013643</v>
      </c>
      <c r="Q29" s="31">
        <f>E29+K29</f>
        <v>8830</v>
      </c>
      <c r="R29" s="32">
        <f>F29+L29</f>
        <v>11195</v>
      </c>
      <c r="S29" s="30">
        <f>100*(R29-Q29)/Q29</f>
        <v>26.7836919592299</v>
      </c>
    </row>
    <row r="30" spans="1:19" ht="12.75">
      <c r="A30" s="28"/>
      <c r="B30" s="18">
        <f>'[1]3 stelle'!C30</f>
        <v>0</v>
      </c>
      <c r="C30" s="19"/>
      <c r="D30" s="29"/>
      <c r="E30" s="18">
        <f>'[1]3 stelle'!F30</f>
        <v>0</v>
      </c>
      <c r="F30" s="19"/>
      <c r="G30" s="29"/>
      <c r="H30" s="18">
        <f>'[1]3 stelle'!I30</f>
        <v>0</v>
      </c>
      <c r="I30" s="19"/>
      <c r="J30" s="30"/>
      <c r="K30" s="18">
        <f>'[1]3 stelle'!L30</f>
        <v>0</v>
      </c>
      <c r="L30" s="19"/>
      <c r="M30" s="30"/>
      <c r="N30" s="31"/>
      <c r="O30" s="32"/>
      <c r="P30" s="30"/>
      <c r="Q30" s="31"/>
      <c r="R30" s="32"/>
      <c r="S30" s="30"/>
    </row>
    <row r="31" spans="1:19" ht="12.75">
      <c r="A31" s="28" t="s">
        <v>20</v>
      </c>
      <c r="B31" s="18">
        <f>'[1]3 stelle'!C31</f>
        <v>3891</v>
      </c>
      <c r="C31" s="19">
        <v>3952</v>
      </c>
      <c r="D31" s="29">
        <f>100*(C31-B31)/B31</f>
        <v>1.5677203803649447</v>
      </c>
      <c r="E31" s="18">
        <f>'[1]3 stelle'!F31</f>
        <v>6870</v>
      </c>
      <c r="F31" s="19">
        <v>7226</v>
      </c>
      <c r="G31" s="29">
        <f>100*(F31-E31)/E31</f>
        <v>5.181950509461426</v>
      </c>
      <c r="H31" s="18">
        <f>'[1]3 stelle'!I31</f>
        <v>582</v>
      </c>
      <c r="I31" s="19">
        <v>571</v>
      </c>
      <c r="J31" s="30">
        <f>100*(I31-H31)/H31</f>
        <v>-1.8900343642611683</v>
      </c>
      <c r="K31" s="18">
        <f>'[1]3 stelle'!L31</f>
        <v>1264</v>
      </c>
      <c r="L31" s="19">
        <v>1151</v>
      </c>
      <c r="M31" s="30">
        <f>100*(L31-K31)/K31</f>
        <v>-8.939873417721518</v>
      </c>
      <c r="N31" s="31">
        <f>B31+H31</f>
        <v>4473</v>
      </c>
      <c r="O31" s="32">
        <f>C31+I31</f>
        <v>4523</v>
      </c>
      <c r="P31" s="30">
        <f>100*(O31-N31)/N31</f>
        <v>1.11781801922647</v>
      </c>
      <c r="Q31" s="31">
        <f>E31+K31</f>
        <v>8134</v>
      </c>
      <c r="R31" s="32">
        <f>F31+L31</f>
        <v>8377</v>
      </c>
      <c r="S31" s="30">
        <f>100*(R31-Q31)/Q31</f>
        <v>2.9874600442586674</v>
      </c>
    </row>
    <row r="32" spans="1:19" ht="12.75">
      <c r="A32" s="28"/>
      <c r="B32" s="18"/>
      <c r="C32" s="19"/>
      <c r="D32" s="29"/>
      <c r="E32" s="18"/>
      <c r="F32" s="19"/>
      <c r="G32" s="29"/>
      <c r="H32" s="18"/>
      <c r="I32" s="19"/>
      <c r="J32" s="30"/>
      <c r="K32" s="18"/>
      <c r="L32" s="19"/>
      <c r="M32" s="30"/>
      <c r="N32" s="31"/>
      <c r="O32" s="32"/>
      <c r="P32" s="30"/>
      <c r="Q32" s="31"/>
      <c r="R32" s="32"/>
      <c r="S32" s="30"/>
    </row>
    <row r="33" spans="1:19" ht="12.75">
      <c r="A33" s="33" t="s">
        <v>3</v>
      </c>
      <c r="B33" s="34">
        <f>SUM(B9:B31)</f>
        <v>43745</v>
      </c>
      <c r="C33" s="35">
        <f>SUM(C9:C31)</f>
        <v>50837</v>
      </c>
      <c r="D33" s="36">
        <f>100*(C33-B33)/B33</f>
        <v>16.212138530117727</v>
      </c>
      <c r="E33" s="34">
        <f>SUM(E9:E31)</f>
        <v>77648</v>
      </c>
      <c r="F33" s="35">
        <f>SUM(F9:F31)</f>
        <v>93494</v>
      </c>
      <c r="G33" s="36">
        <f>100*(F33-E33)/E33</f>
        <v>20.407479909334434</v>
      </c>
      <c r="H33" s="34">
        <f>SUM(H9:H31)</f>
        <v>14123</v>
      </c>
      <c r="I33" s="35">
        <f>SUM(I9:I31)</f>
        <v>14959</v>
      </c>
      <c r="J33" s="37">
        <f>100*(I33-H33)/H33</f>
        <v>5.919422219075267</v>
      </c>
      <c r="K33" s="34">
        <f>SUM(K9:K32)</f>
        <v>30405</v>
      </c>
      <c r="L33" s="35">
        <f>SUM(L9:L32)</f>
        <v>30973</v>
      </c>
      <c r="M33" s="37">
        <f>100*(L33-K33)/K33</f>
        <v>1.8681137970728499</v>
      </c>
      <c r="N33" s="38">
        <f>B33+H33</f>
        <v>57868</v>
      </c>
      <c r="O33" s="39">
        <f>C33+I33</f>
        <v>65796</v>
      </c>
      <c r="P33" s="37">
        <f>100*(O33-N33)/N33</f>
        <v>13.70014515794567</v>
      </c>
      <c r="Q33" s="38">
        <f>E33+K33</f>
        <v>108053</v>
      </c>
      <c r="R33" s="39">
        <f>F33+L33</f>
        <v>124467</v>
      </c>
      <c r="S33" s="37">
        <f>100*(R33-Q33)/Q33</f>
        <v>15.19069345598919</v>
      </c>
    </row>
    <row r="34" spans="1:19" ht="12.75">
      <c r="A34" s="1"/>
      <c r="B34" s="2"/>
      <c r="C34" s="1"/>
      <c r="D34" s="1"/>
      <c r="E34" s="2"/>
      <c r="F34" s="1"/>
      <c r="G34" s="8"/>
      <c r="H34" s="2"/>
      <c r="I34" s="1"/>
      <c r="J34" s="1"/>
      <c r="K34" s="2"/>
      <c r="L34" s="1"/>
      <c r="M34" s="1"/>
      <c r="N34" s="1"/>
      <c r="O34" s="1"/>
      <c r="P34" s="1"/>
      <c r="Q34" s="1"/>
      <c r="R34" s="1"/>
      <c r="S34" s="1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headerFooter alignWithMargins="0">
    <oddFooter>&amp;R9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4"/>
  <dimension ref="A3:S34"/>
  <sheetViews>
    <sheetView workbookViewId="0" topLeftCell="A21">
      <selection activeCell="S31" sqref="S31"/>
    </sheetView>
  </sheetViews>
  <sheetFormatPr defaultColWidth="9.140625" defaultRowHeight="12.75"/>
  <cols>
    <col min="1" max="1" width="9.140625" style="3" customWidth="1"/>
    <col min="2" max="2" width="7.28125" style="40" customWidth="1"/>
    <col min="3" max="3" width="7.28125" style="3" customWidth="1"/>
    <col min="4" max="4" width="6.28125" style="3" customWidth="1"/>
    <col min="5" max="5" width="7.28125" style="40" customWidth="1"/>
    <col min="6" max="6" width="7.28125" style="3" customWidth="1"/>
    <col min="7" max="7" width="6.28125" style="3" customWidth="1"/>
    <col min="8" max="8" width="7.28125" style="40" customWidth="1"/>
    <col min="9" max="9" width="7.28125" style="3" customWidth="1"/>
    <col min="10" max="10" width="6.28125" style="3" customWidth="1"/>
    <col min="11" max="11" width="7.28125" style="40" customWidth="1"/>
    <col min="12" max="12" width="7.28125" style="3" customWidth="1"/>
    <col min="13" max="13" width="7.00390625" style="3" customWidth="1"/>
    <col min="14" max="14" width="7.8515625" style="3" customWidth="1"/>
    <col min="15" max="15" width="8.140625" style="3" customWidth="1"/>
    <col min="16" max="16" width="6.28125" style="3" customWidth="1"/>
    <col min="17" max="17" width="8.7109375" style="3" customWidth="1"/>
    <col min="18" max="18" width="8.28125" style="3" customWidth="1"/>
    <col min="19" max="19" width="6.28125" style="3" customWidth="1"/>
    <col min="20" max="16384" width="9.140625" style="3" customWidth="1"/>
  </cols>
  <sheetData>
    <row r="3" spans="1:19" ht="12.75">
      <c r="A3" s="41"/>
      <c r="B3" s="42"/>
      <c r="C3" s="41"/>
      <c r="D3" s="41"/>
      <c r="E3" s="42"/>
      <c r="F3" s="41"/>
      <c r="G3" s="41"/>
      <c r="H3" s="42"/>
      <c r="I3" s="41"/>
      <c r="J3" s="41"/>
      <c r="K3" s="42"/>
      <c r="L3" s="41"/>
      <c r="M3" s="41"/>
      <c r="N3" s="41"/>
      <c r="O3" s="41"/>
      <c r="P3" s="41"/>
      <c r="Q3" s="41"/>
      <c r="R3" s="41"/>
      <c r="S3" s="41"/>
    </row>
    <row r="4" spans="1:19" ht="12.75">
      <c r="A4" s="43"/>
      <c r="B4" s="44"/>
      <c r="C4" s="43"/>
      <c r="D4" s="43"/>
      <c r="E4" s="44"/>
      <c r="F4" s="43"/>
      <c r="G4" s="43"/>
      <c r="H4" s="44"/>
      <c r="I4" s="43"/>
      <c r="J4" s="43"/>
      <c r="K4" s="44"/>
      <c r="L4" s="43"/>
      <c r="M4" s="43"/>
      <c r="N4" s="43"/>
      <c r="O4" s="43"/>
      <c r="P4" s="43"/>
      <c r="Q4" s="43"/>
      <c r="R4" s="43"/>
      <c r="S4" s="43"/>
    </row>
    <row r="5" spans="1:19" ht="12.75">
      <c r="A5" s="4" t="s">
        <v>0</v>
      </c>
      <c r="B5" s="5" t="s">
        <v>1</v>
      </c>
      <c r="C5" s="6"/>
      <c r="D5" s="6"/>
      <c r="E5" s="5"/>
      <c r="F5" s="6"/>
      <c r="G5" s="6"/>
      <c r="H5" s="5" t="s">
        <v>2</v>
      </c>
      <c r="I5" s="6"/>
      <c r="J5" s="6"/>
      <c r="K5" s="5"/>
      <c r="L5" s="6"/>
      <c r="M5" s="6"/>
      <c r="N5" s="6" t="s">
        <v>3</v>
      </c>
      <c r="O5" s="6"/>
      <c r="P5" s="6"/>
      <c r="Q5" s="6"/>
      <c r="R5" s="6"/>
      <c r="S5" s="6"/>
    </row>
    <row r="6" spans="1:19" ht="12.75">
      <c r="A6" s="7"/>
      <c r="B6" s="2"/>
      <c r="C6" s="1"/>
      <c r="D6" s="8"/>
      <c r="E6" s="2"/>
      <c r="F6" s="1"/>
      <c r="G6" s="8"/>
      <c r="H6" s="9"/>
      <c r="I6" s="10"/>
      <c r="J6" s="10"/>
      <c r="K6" s="11"/>
      <c r="L6" s="10"/>
      <c r="M6" s="10"/>
      <c r="N6" s="10"/>
      <c r="O6" s="10"/>
      <c r="P6" s="10"/>
      <c r="Q6" s="10"/>
      <c r="R6" s="10"/>
      <c r="S6" s="10"/>
    </row>
    <row r="7" spans="1:19" ht="12.75">
      <c r="A7" s="12"/>
      <c r="B7" s="13" t="s">
        <v>4</v>
      </c>
      <c r="C7" s="14" t="s">
        <v>5</v>
      </c>
      <c r="D7" s="15" t="s">
        <v>6</v>
      </c>
      <c r="E7" s="13" t="s">
        <v>7</v>
      </c>
      <c r="F7" s="14" t="s">
        <v>8</v>
      </c>
      <c r="G7" s="16" t="s">
        <v>6</v>
      </c>
      <c r="H7" s="13" t="s">
        <v>4</v>
      </c>
      <c r="I7" s="14" t="s">
        <v>5</v>
      </c>
      <c r="J7" s="17" t="s">
        <v>6</v>
      </c>
      <c r="K7" s="13" t="s">
        <v>7</v>
      </c>
      <c r="L7" s="14" t="s">
        <v>8</v>
      </c>
      <c r="M7" s="17" t="s">
        <v>6</v>
      </c>
      <c r="N7" s="13" t="s">
        <v>4</v>
      </c>
      <c r="O7" s="14" t="s">
        <v>5</v>
      </c>
      <c r="P7" s="15" t="s">
        <v>6</v>
      </c>
      <c r="Q7" s="13" t="s">
        <v>7</v>
      </c>
      <c r="R7" s="14" t="s">
        <v>8</v>
      </c>
      <c r="S7" s="15" t="s">
        <v>6</v>
      </c>
    </row>
    <row r="8" spans="1:19" ht="12.75">
      <c r="A8" s="7"/>
      <c r="B8" s="18"/>
      <c r="C8" s="19"/>
      <c r="D8" s="20"/>
      <c r="E8" s="18"/>
      <c r="F8" s="19"/>
      <c r="G8" s="21"/>
      <c r="H8" s="22"/>
      <c r="I8" s="23"/>
      <c r="J8" s="21"/>
      <c r="K8" s="22"/>
      <c r="L8" s="23"/>
      <c r="M8" s="21"/>
      <c r="N8" s="24"/>
      <c r="O8" s="19"/>
      <c r="P8" s="20"/>
      <c r="Q8" s="25"/>
      <c r="R8" s="26"/>
      <c r="S8" s="27"/>
    </row>
    <row r="9" spans="1:19" ht="12.75">
      <c r="A9" s="28" t="s">
        <v>9</v>
      </c>
      <c r="B9" s="18">
        <f>'[1]2 stelle'!C9</f>
        <v>884</v>
      </c>
      <c r="C9" s="19">
        <v>749</v>
      </c>
      <c r="D9" s="29">
        <f>100*(C9-B9)/B9</f>
        <v>-15.271493212669684</v>
      </c>
      <c r="E9" s="18">
        <f>'[1]2 stelle'!F9</f>
        <v>1679</v>
      </c>
      <c r="F9" s="19">
        <v>1480</v>
      </c>
      <c r="G9" s="29">
        <f>100*(F9-E9)/E9</f>
        <v>-11.85229303156641</v>
      </c>
      <c r="H9" s="18">
        <f>'[1]2 stelle'!I9</f>
        <v>124</v>
      </c>
      <c r="I9" s="19">
        <v>92</v>
      </c>
      <c r="J9" s="30">
        <f>100*(I9-H9)/H9</f>
        <v>-25.806451612903224</v>
      </c>
      <c r="K9" s="18">
        <f>'[1]2 stelle'!L9</f>
        <v>256</v>
      </c>
      <c r="L9" s="19">
        <v>230</v>
      </c>
      <c r="M9" s="30">
        <f>100*(L9-K9)/K9</f>
        <v>-10.15625</v>
      </c>
      <c r="N9" s="31">
        <f>B9+H9</f>
        <v>1008</v>
      </c>
      <c r="O9" s="32">
        <f>C9+I9</f>
        <v>841</v>
      </c>
      <c r="P9" s="30">
        <f>100*(O9-N9)/N9</f>
        <v>-16.567460317460316</v>
      </c>
      <c r="Q9" s="31">
        <f>E9+K9</f>
        <v>1935</v>
      </c>
      <c r="R9" s="32">
        <f>F9+L9</f>
        <v>1710</v>
      </c>
      <c r="S9" s="30">
        <f>100*(R9-Q9)/Q9</f>
        <v>-11.627906976744185</v>
      </c>
    </row>
    <row r="10" spans="1:19" ht="12.75">
      <c r="A10" s="28"/>
      <c r="B10" s="18">
        <f>'[1]2 stelle'!C10</f>
        <v>0</v>
      </c>
      <c r="C10" s="19"/>
      <c r="D10" s="29"/>
      <c r="E10" s="18">
        <f>'[1]2 stelle'!F10</f>
        <v>0</v>
      </c>
      <c r="F10" s="19"/>
      <c r="G10" s="29"/>
      <c r="H10" s="18">
        <f>'[1]2 stelle'!I10</f>
        <v>0</v>
      </c>
      <c r="I10" s="19"/>
      <c r="J10" s="30"/>
      <c r="K10" s="18">
        <f>'[1]2 stelle'!L10</f>
        <v>0</v>
      </c>
      <c r="L10" s="19"/>
      <c r="M10" s="30"/>
      <c r="N10" s="31"/>
      <c r="O10" s="32"/>
      <c r="P10" s="30"/>
      <c r="Q10" s="31"/>
      <c r="R10" s="32"/>
      <c r="S10" s="30"/>
    </row>
    <row r="11" spans="1:19" ht="12.75">
      <c r="A11" s="28" t="s">
        <v>10</v>
      </c>
      <c r="B11" s="18">
        <f>'[1]2 stelle'!C11</f>
        <v>916</v>
      </c>
      <c r="C11" s="19">
        <v>910</v>
      </c>
      <c r="D11" s="29">
        <f>100*(C11-B11)/B11</f>
        <v>-0.6550218340611353</v>
      </c>
      <c r="E11" s="18">
        <f>'[1]2 stelle'!F11</f>
        <v>1647</v>
      </c>
      <c r="F11" s="19">
        <v>1643</v>
      </c>
      <c r="G11" s="29">
        <f>100*(F11-E11)/E11</f>
        <v>-0.24286581663630843</v>
      </c>
      <c r="H11" s="18">
        <f>'[1]2 stelle'!I11</f>
        <v>198</v>
      </c>
      <c r="I11" s="19">
        <v>249</v>
      </c>
      <c r="J11" s="30">
        <f>100*(I11-H11)/H11</f>
        <v>25.757575757575758</v>
      </c>
      <c r="K11" s="18">
        <f>'[1]2 stelle'!L11</f>
        <v>351</v>
      </c>
      <c r="L11" s="19">
        <v>369</v>
      </c>
      <c r="M11" s="30">
        <f>100*(L11-K11)/K11</f>
        <v>5.128205128205129</v>
      </c>
      <c r="N11" s="31">
        <f>B11+H11</f>
        <v>1114</v>
      </c>
      <c r="O11" s="32">
        <f>C11+I11</f>
        <v>1159</v>
      </c>
      <c r="P11" s="30">
        <f>100*(O11-N11)/N11</f>
        <v>4.039497307001795</v>
      </c>
      <c r="Q11" s="31">
        <f>E11+K11</f>
        <v>1998</v>
      </c>
      <c r="R11" s="32">
        <f>F11+L11</f>
        <v>2012</v>
      </c>
      <c r="S11" s="30">
        <f>100*(R11-Q11)/Q11</f>
        <v>0.7007007007007007</v>
      </c>
    </row>
    <row r="12" spans="1:19" ht="12.75">
      <c r="A12" s="28"/>
      <c r="B12" s="18">
        <f>'[1]2 stelle'!C12</f>
        <v>0</v>
      </c>
      <c r="C12" s="19"/>
      <c r="D12" s="29"/>
      <c r="E12" s="18">
        <f>'[1]2 stelle'!F12</f>
        <v>0</v>
      </c>
      <c r="F12" s="19"/>
      <c r="G12" s="29"/>
      <c r="H12" s="18">
        <f>'[1]2 stelle'!I12</f>
        <v>0</v>
      </c>
      <c r="I12" s="19"/>
      <c r="J12" s="30"/>
      <c r="K12" s="18">
        <f>'[1]2 stelle'!L12</f>
        <v>0</v>
      </c>
      <c r="L12" s="19"/>
      <c r="M12" s="30"/>
      <c r="N12" s="31"/>
      <c r="O12" s="32"/>
      <c r="P12" s="30"/>
      <c r="Q12" s="31"/>
      <c r="R12" s="32"/>
      <c r="S12" s="30"/>
    </row>
    <row r="13" spans="1:19" ht="12.75">
      <c r="A13" s="28" t="s">
        <v>11</v>
      </c>
      <c r="B13" s="18">
        <f>'[1]2 stelle'!C13</f>
        <v>1279</v>
      </c>
      <c r="C13" s="19">
        <v>1265</v>
      </c>
      <c r="D13" s="29">
        <f>100*(C13-B13)/B13</f>
        <v>-1.09460516028147</v>
      </c>
      <c r="E13" s="18">
        <f>'[1]2 stelle'!F13</f>
        <v>2629</v>
      </c>
      <c r="F13" s="19">
        <v>2292</v>
      </c>
      <c r="G13" s="29">
        <f>100*(F13-E13)/E13</f>
        <v>-12.818562190947128</v>
      </c>
      <c r="H13" s="18">
        <f>'[1]2 stelle'!I13</f>
        <v>311</v>
      </c>
      <c r="I13" s="19">
        <v>392</v>
      </c>
      <c r="J13" s="30">
        <f>100*(I13-H13)/H13</f>
        <v>26.04501607717042</v>
      </c>
      <c r="K13" s="18">
        <f>'[1]2 stelle'!L13</f>
        <v>549</v>
      </c>
      <c r="L13" s="19">
        <v>798</v>
      </c>
      <c r="M13" s="30">
        <f>100*(L13-K13)/K13</f>
        <v>45.3551912568306</v>
      </c>
      <c r="N13" s="31">
        <f>B13+H13</f>
        <v>1590</v>
      </c>
      <c r="O13" s="32">
        <f>C13+I13</f>
        <v>1657</v>
      </c>
      <c r="P13" s="30">
        <f>100*(O13-N13)/N13</f>
        <v>4.213836477987422</v>
      </c>
      <c r="Q13" s="31">
        <f>E13+K13</f>
        <v>3178</v>
      </c>
      <c r="R13" s="32">
        <f>F13+L13</f>
        <v>3090</v>
      </c>
      <c r="S13" s="30">
        <f>100*(R13-Q13)/Q13</f>
        <v>-2.7690371302706103</v>
      </c>
    </row>
    <row r="14" spans="1:19" ht="12.75">
      <c r="A14" s="28"/>
      <c r="B14" s="18">
        <f>'[1]2 stelle'!C14</f>
        <v>0</v>
      </c>
      <c r="C14" s="19"/>
      <c r="D14" s="29"/>
      <c r="E14" s="18">
        <f>'[1]2 stelle'!F14</f>
        <v>0</v>
      </c>
      <c r="F14" s="19"/>
      <c r="G14" s="29"/>
      <c r="H14" s="18">
        <f>'[1]2 stelle'!I14</f>
        <v>0</v>
      </c>
      <c r="I14" s="19"/>
      <c r="J14" s="30"/>
      <c r="K14" s="18">
        <f>'[1]2 stelle'!L14</f>
        <v>0</v>
      </c>
      <c r="L14" s="19"/>
      <c r="M14" s="30"/>
      <c r="N14" s="31"/>
      <c r="O14" s="32"/>
      <c r="P14" s="30"/>
      <c r="Q14" s="31"/>
      <c r="R14" s="32"/>
      <c r="S14" s="30"/>
    </row>
    <row r="15" spans="1:19" ht="12.75">
      <c r="A15" s="28" t="s">
        <v>12</v>
      </c>
      <c r="B15" s="18">
        <f>'[1]2 stelle'!C15</f>
        <v>1550</v>
      </c>
      <c r="C15" s="19">
        <v>1281</v>
      </c>
      <c r="D15" s="29">
        <f>100*(C15-B15)/B15</f>
        <v>-17.35483870967742</v>
      </c>
      <c r="E15" s="18">
        <f>'[1]2 stelle'!F15</f>
        <v>2855</v>
      </c>
      <c r="F15" s="19">
        <v>2605</v>
      </c>
      <c r="G15" s="29">
        <f>100*(F15-E15)/E15</f>
        <v>-8.756567425569177</v>
      </c>
      <c r="H15" s="18">
        <f>'[1]2 stelle'!I15</f>
        <v>546</v>
      </c>
      <c r="I15" s="19">
        <v>360</v>
      </c>
      <c r="J15" s="30">
        <f>100*(I15-H15)/H15</f>
        <v>-34.065934065934066</v>
      </c>
      <c r="K15" s="18">
        <f>'[1]2 stelle'!L15</f>
        <v>1032</v>
      </c>
      <c r="L15" s="19">
        <v>771</v>
      </c>
      <c r="M15" s="30">
        <f>100*(L15-K15)/K15</f>
        <v>-25.290697674418606</v>
      </c>
      <c r="N15" s="31">
        <f>B15+H15</f>
        <v>2096</v>
      </c>
      <c r="O15" s="32">
        <f>C15+I15</f>
        <v>1641</v>
      </c>
      <c r="P15" s="30">
        <f>100*(O15-N15)/N15</f>
        <v>-21.708015267175572</v>
      </c>
      <c r="Q15" s="31">
        <f>E15+K15</f>
        <v>3887</v>
      </c>
      <c r="R15" s="32">
        <f>F15+L15</f>
        <v>3376</v>
      </c>
      <c r="S15" s="30">
        <f>100*(R15-Q15)/Q15</f>
        <v>-13.146385387188063</v>
      </c>
    </row>
    <row r="16" spans="1:19" ht="12.75">
      <c r="A16" s="28"/>
      <c r="B16" s="18">
        <f>'[1]2 stelle'!C16</f>
        <v>0</v>
      </c>
      <c r="C16" s="19"/>
      <c r="D16" s="29"/>
      <c r="E16" s="18">
        <f>'[1]2 stelle'!F16</f>
        <v>0</v>
      </c>
      <c r="F16" s="19"/>
      <c r="G16" s="29"/>
      <c r="H16" s="18">
        <f>'[1]2 stelle'!I16</f>
        <v>0</v>
      </c>
      <c r="I16" s="19"/>
      <c r="J16" s="30"/>
      <c r="K16" s="18">
        <f>'[1]2 stelle'!L16</f>
        <v>0</v>
      </c>
      <c r="L16" s="19"/>
      <c r="M16" s="30"/>
      <c r="N16" s="31"/>
      <c r="O16" s="32"/>
      <c r="P16" s="30"/>
      <c r="Q16" s="31"/>
      <c r="R16" s="32"/>
      <c r="S16" s="30"/>
    </row>
    <row r="17" spans="1:19" ht="12.75">
      <c r="A17" s="28" t="s">
        <v>13</v>
      </c>
      <c r="B17" s="18">
        <f>'[1]2 stelle'!C17</f>
        <v>1214</v>
      </c>
      <c r="C17" s="19">
        <v>1351</v>
      </c>
      <c r="D17" s="29">
        <f>100*(C17-B17)/B17</f>
        <v>11.28500823723229</v>
      </c>
      <c r="E17" s="18">
        <f>'[1]2 stelle'!F17</f>
        <v>2194</v>
      </c>
      <c r="F17" s="19">
        <v>2700</v>
      </c>
      <c r="G17" s="29">
        <f>100*(F17-E17)/E17</f>
        <v>23.062898814949865</v>
      </c>
      <c r="H17" s="18">
        <f>'[1]2 stelle'!I17</f>
        <v>578</v>
      </c>
      <c r="I17" s="19">
        <v>594</v>
      </c>
      <c r="J17" s="30">
        <f>100*(I17-H17)/H17</f>
        <v>2.7681660899653977</v>
      </c>
      <c r="K17" s="18">
        <f>'[1]2 stelle'!L17</f>
        <v>1272</v>
      </c>
      <c r="L17" s="19">
        <v>1085</v>
      </c>
      <c r="M17" s="30">
        <f>100*(L17-K17)/K17</f>
        <v>-14.70125786163522</v>
      </c>
      <c r="N17" s="31">
        <f>B17+H17</f>
        <v>1792</v>
      </c>
      <c r="O17" s="32">
        <f>C17+I17</f>
        <v>1945</v>
      </c>
      <c r="P17" s="30">
        <f>100*(O17-N17)/N17</f>
        <v>8.537946428571429</v>
      </c>
      <c r="Q17" s="31">
        <f>E17+K17</f>
        <v>3466</v>
      </c>
      <c r="R17" s="32">
        <f>F17+L17</f>
        <v>3785</v>
      </c>
      <c r="S17" s="30">
        <f>100*(R17-Q17)/Q17</f>
        <v>9.203693017888055</v>
      </c>
    </row>
    <row r="18" spans="1:19" ht="12.75">
      <c r="A18" s="28"/>
      <c r="B18" s="18">
        <f>'[1]2 stelle'!C18</f>
        <v>0</v>
      </c>
      <c r="C18" s="19"/>
      <c r="D18" s="29"/>
      <c r="E18" s="18">
        <f>'[1]2 stelle'!F18</f>
        <v>0</v>
      </c>
      <c r="F18" s="19"/>
      <c r="G18" s="29"/>
      <c r="H18" s="18">
        <f>'[1]2 stelle'!I18</f>
        <v>0</v>
      </c>
      <c r="I18" s="19"/>
      <c r="J18" s="30"/>
      <c r="K18" s="18">
        <f>'[1]2 stelle'!L18</f>
        <v>0</v>
      </c>
      <c r="L18" s="19"/>
      <c r="M18" s="30"/>
      <c r="N18" s="31"/>
      <c r="O18" s="32"/>
      <c r="P18" s="30"/>
      <c r="Q18" s="31"/>
      <c r="R18" s="32"/>
      <c r="S18" s="30"/>
    </row>
    <row r="19" spans="1:19" ht="12.75">
      <c r="A19" s="28" t="s">
        <v>14</v>
      </c>
      <c r="B19" s="18">
        <f>'[1]2 stelle'!C19</f>
        <v>924</v>
      </c>
      <c r="C19" s="19">
        <v>999</v>
      </c>
      <c r="D19" s="29">
        <f>100*(C19-B19)/B19</f>
        <v>8.116883116883116</v>
      </c>
      <c r="E19" s="18">
        <f>'[1]2 stelle'!F19</f>
        <v>1869</v>
      </c>
      <c r="F19" s="19">
        <v>2675</v>
      </c>
      <c r="G19" s="29">
        <f>100*(F19-E19)/E19</f>
        <v>43.12466559657571</v>
      </c>
      <c r="H19" s="18">
        <f>'[1]2 stelle'!I19</f>
        <v>451</v>
      </c>
      <c r="I19" s="19">
        <v>388</v>
      </c>
      <c r="J19" s="30">
        <f>100*(I19-H19)/H19</f>
        <v>-13.968957871396896</v>
      </c>
      <c r="K19" s="18">
        <f>'[1]2 stelle'!L19</f>
        <v>803</v>
      </c>
      <c r="L19" s="19">
        <v>733</v>
      </c>
      <c r="M19" s="30">
        <f>100*(L19-K19)/K19</f>
        <v>-8.7173100871731</v>
      </c>
      <c r="N19" s="31">
        <f>B19+H19</f>
        <v>1375</v>
      </c>
      <c r="O19" s="32">
        <f>C19+I19</f>
        <v>1387</v>
      </c>
      <c r="P19" s="30">
        <f>100*(O19-N19)/N19</f>
        <v>0.8727272727272727</v>
      </c>
      <c r="Q19" s="31">
        <f>E19+K19</f>
        <v>2672</v>
      </c>
      <c r="R19" s="32">
        <f>F19+L19</f>
        <v>3408</v>
      </c>
      <c r="S19" s="30">
        <f>100*(R19-Q19)/Q19</f>
        <v>27.54491017964072</v>
      </c>
    </row>
    <row r="20" spans="1:19" ht="12.75">
      <c r="A20" s="28"/>
      <c r="B20" s="18">
        <f>'[1]2 stelle'!C20</f>
        <v>0</v>
      </c>
      <c r="C20" s="19"/>
      <c r="D20" s="29"/>
      <c r="E20" s="18">
        <f>'[1]2 stelle'!F20</f>
        <v>0</v>
      </c>
      <c r="F20" s="19"/>
      <c r="G20" s="29"/>
      <c r="H20" s="18">
        <f>'[1]2 stelle'!I20</f>
        <v>0</v>
      </c>
      <c r="I20" s="19"/>
      <c r="J20" s="30"/>
      <c r="K20" s="18">
        <f>'[1]2 stelle'!L20</f>
        <v>0</v>
      </c>
      <c r="L20" s="19"/>
      <c r="M20" s="30"/>
      <c r="N20" s="31"/>
      <c r="O20" s="32"/>
      <c r="P20" s="30"/>
      <c r="Q20" s="31"/>
      <c r="R20" s="32"/>
      <c r="S20" s="30"/>
    </row>
    <row r="21" spans="1:19" ht="12.75">
      <c r="A21" s="28" t="s">
        <v>15</v>
      </c>
      <c r="B21" s="18">
        <f>'[1]2 stelle'!C21</f>
        <v>792</v>
      </c>
      <c r="C21" s="19">
        <v>833</v>
      </c>
      <c r="D21" s="29">
        <f>100*(C21-B21)/B21</f>
        <v>5.1767676767676765</v>
      </c>
      <c r="E21" s="18">
        <f>'[1]2 stelle'!F21</f>
        <v>1835</v>
      </c>
      <c r="F21" s="19">
        <v>2372</v>
      </c>
      <c r="G21" s="29">
        <f>100*(F21-E21)/E21</f>
        <v>29.264305177111716</v>
      </c>
      <c r="H21" s="18">
        <f>'[1]2 stelle'!I21</f>
        <v>589</v>
      </c>
      <c r="I21" s="19">
        <v>543</v>
      </c>
      <c r="J21" s="30">
        <f>100*(I21-H21)/H21</f>
        <v>-7.809847198641766</v>
      </c>
      <c r="K21" s="18">
        <f>'[1]2 stelle'!L21</f>
        <v>1294</v>
      </c>
      <c r="L21" s="19">
        <v>931</v>
      </c>
      <c r="M21" s="30">
        <f>100*(L21-K21)/K21</f>
        <v>-28.05255023183926</v>
      </c>
      <c r="N21" s="31">
        <f>B21+H21</f>
        <v>1381</v>
      </c>
      <c r="O21" s="32">
        <f>C21+I21</f>
        <v>1376</v>
      </c>
      <c r="P21" s="30">
        <f>100*(O21-N21)/N21</f>
        <v>-0.3620564808110065</v>
      </c>
      <c r="Q21" s="31">
        <f>E21+K21</f>
        <v>3129</v>
      </c>
      <c r="R21" s="32">
        <f>F21+L21</f>
        <v>3303</v>
      </c>
      <c r="S21" s="30">
        <f>100*(R21-Q21)/Q21</f>
        <v>5.560882070949185</v>
      </c>
    </row>
    <row r="22" spans="1:19" ht="12.75">
      <c r="A22" s="28"/>
      <c r="B22" s="18">
        <f>'[1]2 stelle'!C22</f>
        <v>0</v>
      </c>
      <c r="C22" s="19"/>
      <c r="D22" s="29"/>
      <c r="E22" s="18">
        <f>'[1]2 stelle'!F22</f>
        <v>0</v>
      </c>
      <c r="F22" s="19"/>
      <c r="G22" s="29"/>
      <c r="H22" s="18">
        <f>'[1]2 stelle'!I22</f>
        <v>0</v>
      </c>
      <c r="I22" s="19"/>
      <c r="J22" s="30"/>
      <c r="K22" s="18">
        <f>'[1]2 stelle'!L22</f>
        <v>0</v>
      </c>
      <c r="L22" s="19"/>
      <c r="M22" s="30"/>
      <c r="N22" s="31"/>
      <c r="O22" s="32"/>
      <c r="P22" s="30"/>
      <c r="Q22" s="31"/>
      <c r="R22" s="32"/>
      <c r="S22" s="30"/>
    </row>
    <row r="23" spans="1:19" ht="12.75">
      <c r="A23" s="28" t="s">
        <v>16</v>
      </c>
      <c r="B23" s="18">
        <f>'[1]2 stelle'!C23</f>
        <v>1098</v>
      </c>
      <c r="C23" s="19">
        <v>1193</v>
      </c>
      <c r="D23" s="29">
        <f>100*(C23-B23)/B23</f>
        <v>8.652094717668488</v>
      </c>
      <c r="E23" s="18">
        <f>'[1]2 stelle'!F23</f>
        <v>2515</v>
      </c>
      <c r="F23" s="19">
        <v>3118</v>
      </c>
      <c r="G23" s="29">
        <f>100*(F23-E23)/E23</f>
        <v>23.97614314115308</v>
      </c>
      <c r="H23" s="18">
        <f>'[1]2 stelle'!I23</f>
        <v>586</v>
      </c>
      <c r="I23" s="19">
        <v>564</v>
      </c>
      <c r="J23" s="30">
        <f>100*(I23-H23)/H23</f>
        <v>-3.7542662116040955</v>
      </c>
      <c r="K23" s="18">
        <f>'[1]2 stelle'!L23</f>
        <v>1066</v>
      </c>
      <c r="L23" s="19">
        <v>970</v>
      </c>
      <c r="M23" s="30">
        <f>100*(L23-K23)/K23</f>
        <v>-9.00562851782364</v>
      </c>
      <c r="N23" s="31">
        <f>B23+H23</f>
        <v>1684</v>
      </c>
      <c r="O23" s="32">
        <f>C23+I23</f>
        <v>1757</v>
      </c>
      <c r="P23" s="30">
        <f>100*(O23-N23)/N23</f>
        <v>4.334916864608076</v>
      </c>
      <c r="Q23" s="31">
        <f>E23+K23</f>
        <v>3581</v>
      </c>
      <c r="R23" s="32">
        <f>F23+L23</f>
        <v>4088</v>
      </c>
      <c r="S23" s="30">
        <f>100*(R23-Q23)/Q23</f>
        <v>14.15805640882435</v>
      </c>
    </row>
    <row r="24" spans="1:19" ht="12.75">
      <c r="A24" s="28"/>
      <c r="B24" s="18">
        <f>'[1]2 stelle'!C24</f>
        <v>0</v>
      </c>
      <c r="C24" s="19"/>
      <c r="D24" s="29"/>
      <c r="E24" s="18">
        <f>'[1]2 stelle'!F24</f>
        <v>0</v>
      </c>
      <c r="F24" s="19"/>
      <c r="G24" s="29"/>
      <c r="H24" s="18">
        <f>'[1]2 stelle'!I24</f>
        <v>0</v>
      </c>
      <c r="I24" s="19"/>
      <c r="J24" s="30"/>
      <c r="K24" s="18">
        <f>'[1]2 stelle'!L24</f>
        <v>0</v>
      </c>
      <c r="L24" s="19"/>
      <c r="M24" s="30"/>
      <c r="N24" s="31"/>
      <c r="O24" s="32"/>
      <c r="P24" s="30"/>
      <c r="Q24" s="31"/>
      <c r="R24" s="32"/>
      <c r="S24" s="30"/>
    </row>
    <row r="25" spans="1:19" ht="12.75">
      <c r="A25" s="28" t="s">
        <v>17</v>
      </c>
      <c r="B25" s="18">
        <f>'[1]2 stelle'!C25</f>
        <v>1147</v>
      </c>
      <c r="C25" s="19">
        <v>1258</v>
      </c>
      <c r="D25" s="29">
        <f>100*(C25-B25)/B25</f>
        <v>9.67741935483871</v>
      </c>
      <c r="E25" s="18">
        <f>'[1]2 stelle'!F25</f>
        <v>2149</v>
      </c>
      <c r="F25" s="19">
        <v>3301</v>
      </c>
      <c r="G25" s="29">
        <f>100*(F25-E25)/E25</f>
        <v>53.606328524895304</v>
      </c>
      <c r="H25" s="18">
        <f>'[1]2 stelle'!I25</f>
        <v>585</v>
      </c>
      <c r="I25" s="19">
        <v>467</v>
      </c>
      <c r="J25" s="30">
        <f>100*(I25-H25)/H25</f>
        <v>-20.17094017094017</v>
      </c>
      <c r="K25" s="18">
        <f>'[1]2 stelle'!L25</f>
        <v>1122</v>
      </c>
      <c r="L25" s="19">
        <v>863</v>
      </c>
      <c r="M25" s="30">
        <f>100*(L25-K25)/K25</f>
        <v>-23.083778966131906</v>
      </c>
      <c r="N25" s="31">
        <f>B25+H25</f>
        <v>1732</v>
      </c>
      <c r="O25" s="32">
        <f>C25+I25</f>
        <v>1725</v>
      </c>
      <c r="P25" s="30">
        <f>100*(O25-N25)/N25</f>
        <v>-0.40415704387990764</v>
      </c>
      <c r="Q25" s="31">
        <f>E25+K25</f>
        <v>3271</v>
      </c>
      <c r="R25" s="32">
        <f>F25+L25</f>
        <v>4164</v>
      </c>
      <c r="S25" s="30">
        <f>100*(R25-Q25)/Q25</f>
        <v>27.300519718740446</v>
      </c>
    </row>
    <row r="26" spans="1:19" ht="12.75">
      <c r="A26" s="28"/>
      <c r="B26" s="18">
        <f>'[1]2 stelle'!C26</f>
        <v>0</v>
      </c>
      <c r="C26" s="19"/>
      <c r="D26" s="29"/>
      <c r="E26" s="18">
        <f>'[1]2 stelle'!F26</f>
        <v>0</v>
      </c>
      <c r="F26" s="19"/>
      <c r="G26" s="29"/>
      <c r="H26" s="18">
        <f>'[1]2 stelle'!I26</f>
        <v>0</v>
      </c>
      <c r="I26" s="19"/>
      <c r="J26" s="30"/>
      <c r="K26" s="18">
        <f>'[1]2 stelle'!L26</f>
        <v>0</v>
      </c>
      <c r="L26" s="19"/>
      <c r="M26" s="30"/>
      <c r="N26" s="31"/>
      <c r="O26" s="32"/>
      <c r="P26" s="30"/>
      <c r="Q26" s="31"/>
      <c r="R26" s="32"/>
      <c r="S26" s="30"/>
    </row>
    <row r="27" spans="1:19" ht="12.75">
      <c r="A27" s="28" t="s">
        <v>18</v>
      </c>
      <c r="B27" s="18">
        <f>'[1]2 stelle'!C27</f>
        <v>1258</v>
      </c>
      <c r="C27" s="19">
        <v>1160</v>
      </c>
      <c r="D27" s="29">
        <f>100*(C27-B27)/B27</f>
        <v>-7.790143084260731</v>
      </c>
      <c r="E27" s="18">
        <f>'[1]2 stelle'!F27</f>
        <v>2498</v>
      </c>
      <c r="F27" s="19">
        <v>2765</v>
      </c>
      <c r="G27" s="29">
        <f>100*(F27-E27)/E27</f>
        <v>10.688550840672539</v>
      </c>
      <c r="H27" s="18">
        <f>'[1]2 stelle'!I27</f>
        <v>410</v>
      </c>
      <c r="I27" s="19">
        <v>430</v>
      </c>
      <c r="J27" s="30">
        <f>100*(I27-H27)/H27</f>
        <v>4.878048780487805</v>
      </c>
      <c r="K27" s="18">
        <f>'[1]2 stelle'!L27</f>
        <v>897</v>
      </c>
      <c r="L27" s="19">
        <v>786</v>
      </c>
      <c r="M27" s="30">
        <f>100*(L27-K27)/K27</f>
        <v>-12.37458193979933</v>
      </c>
      <c r="N27" s="31">
        <f>B27+H27</f>
        <v>1668</v>
      </c>
      <c r="O27" s="32">
        <f>C27+I27</f>
        <v>1590</v>
      </c>
      <c r="P27" s="30">
        <f>100*(O27-N27)/N27</f>
        <v>-4.676258992805756</v>
      </c>
      <c r="Q27" s="31">
        <f>E27+K27</f>
        <v>3395</v>
      </c>
      <c r="R27" s="32">
        <f>F27+L27</f>
        <v>3551</v>
      </c>
      <c r="S27" s="30">
        <f>100*(R27-Q27)/Q27</f>
        <v>4.594992636229749</v>
      </c>
    </row>
    <row r="28" spans="1:19" ht="12.75">
      <c r="A28" s="28"/>
      <c r="B28" s="18">
        <f>'[1]2 stelle'!C28</f>
        <v>0</v>
      </c>
      <c r="C28" s="19"/>
      <c r="D28" s="29"/>
      <c r="E28" s="18">
        <f>'[1]2 stelle'!F28</f>
        <v>0</v>
      </c>
      <c r="F28" s="19"/>
      <c r="G28" s="29"/>
      <c r="H28" s="18">
        <f>'[1]2 stelle'!I28</f>
        <v>0</v>
      </c>
      <c r="I28" s="19"/>
      <c r="J28" s="30"/>
      <c r="K28" s="18">
        <f>'[1]2 stelle'!L28</f>
        <v>0</v>
      </c>
      <c r="L28" s="19"/>
      <c r="M28" s="30"/>
      <c r="N28" s="31"/>
      <c r="O28" s="32"/>
      <c r="P28" s="30"/>
      <c r="Q28" s="31"/>
      <c r="R28" s="32"/>
      <c r="S28" s="30"/>
    </row>
    <row r="29" spans="1:19" ht="12.75">
      <c r="A29" s="28" t="s">
        <v>19</v>
      </c>
      <c r="B29" s="18">
        <f>'[1]2 stelle'!C29</f>
        <v>1066</v>
      </c>
      <c r="C29" s="19">
        <v>1063</v>
      </c>
      <c r="D29" s="29">
        <f>100*(C29-B29)/B29</f>
        <v>-0.28142589118198874</v>
      </c>
      <c r="E29" s="18">
        <f>'[1]2 stelle'!F29</f>
        <v>2205</v>
      </c>
      <c r="F29" s="19">
        <v>2155</v>
      </c>
      <c r="G29" s="29">
        <f>100*(F29-E29)/E29</f>
        <v>-2.2675736961451247</v>
      </c>
      <c r="H29" s="18">
        <f>'[1]2 stelle'!I29</f>
        <v>249</v>
      </c>
      <c r="I29" s="19">
        <v>295</v>
      </c>
      <c r="J29" s="30">
        <f>100*(I29-H29)/H29</f>
        <v>18.473895582329316</v>
      </c>
      <c r="K29" s="18">
        <f>'[1]2 stelle'!L29</f>
        <v>527</v>
      </c>
      <c r="L29" s="19">
        <v>540</v>
      </c>
      <c r="M29" s="30">
        <f>100*(L29-K29)/K29</f>
        <v>2.4667931688804554</v>
      </c>
      <c r="N29" s="31">
        <f>B29+H29</f>
        <v>1315</v>
      </c>
      <c r="O29" s="32">
        <f>C29+I29</f>
        <v>1358</v>
      </c>
      <c r="P29" s="30">
        <f>100*(O29-N29)/N29</f>
        <v>3.2699619771863118</v>
      </c>
      <c r="Q29" s="31">
        <f>E29+K29</f>
        <v>2732</v>
      </c>
      <c r="R29" s="32">
        <f>F29+L29</f>
        <v>2695</v>
      </c>
      <c r="S29" s="30">
        <f>100*(R29-Q29)/Q29</f>
        <v>-1.3543191800878478</v>
      </c>
    </row>
    <row r="30" spans="1:19" ht="12.75">
      <c r="A30" s="28"/>
      <c r="B30" s="18">
        <f>'[1]2 stelle'!C30</f>
        <v>0</v>
      </c>
      <c r="C30" s="19"/>
      <c r="D30" s="29"/>
      <c r="E30" s="18">
        <f>'[1]2 stelle'!F30</f>
        <v>0</v>
      </c>
      <c r="F30" s="19"/>
      <c r="G30" s="29"/>
      <c r="H30" s="18">
        <f>'[1]2 stelle'!I30</f>
        <v>0</v>
      </c>
      <c r="I30" s="19"/>
      <c r="J30" s="30"/>
      <c r="K30" s="18">
        <f>'[1]2 stelle'!L30</f>
        <v>0</v>
      </c>
      <c r="L30" s="19"/>
      <c r="M30" s="30"/>
      <c r="N30" s="31"/>
      <c r="O30" s="32"/>
      <c r="P30" s="30"/>
      <c r="Q30" s="31"/>
      <c r="R30" s="32"/>
      <c r="S30" s="30"/>
    </row>
    <row r="31" spans="1:19" ht="12.75">
      <c r="A31" s="28" t="s">
        <v>20</v>
      </c>
      <c r="B31" s="18">
        <f>'[1]2 stelle'!C31</f>
        <v>1039</v>
      </c>
      <c r="C31" s="19">
        <v>898</v>
      </c>
      <c r="D31" s="29">
        <f>100*(C31-B31)/B31</f>
        <v>-13.570741097208854</v>
      </c>
      <c r="E31" s="18">
        <f>'[1]2 stelle'!F31</f>
        <v>1959</v>
      </c>
      <c r="F31" s="19">
        <v>2054</v>
      </c>
      <c r="G31" s="29">
        <f>100*(F31-E31)/E31</f>
        <v>4.849412965798877</v>
      </c>
      <c r="H31" s="18">
        <f>'[1]2 stelle'!I31</f>
        <v>151</v>
      </c>
      <c r="I31" s="19">
        <v>172</v>
      </c>
      <c r="J31" s="30">
        <f>100*(I31-H31)/H31</f>
        <v>13.907284768211921</v>
      </c>
      <c r="K31" s="18">
        <f>'[1]2 stelle'!L31</f>
        <v>316</v>
      </c>
      <c r="L31" s="19">
        <v>386</v>
      </c>
      <c r="M31" s="30">
        <f>100*(L31-K31)/K31</f>
        <v>22.151898734177216</v>
      </c>
      <c r="N31" s="31">
        <f>B31+H31</f>
        <v>1190</v>
      </c>
      <c r="O31" s="32">
        <f>C31+I31</f>
        <v>1070</v>
      </c>
      <c r="P31" s="30">
        <f>100*(O31-N31)/N31</f>
        <v>-10.084033613445378</v>
      </c>
      <c r="Q31" s="31">
        <f>E31+K31</f>
        <v>2275</v>
      </c>
      <c r="R31" s="32">
        <f>F31+L31</f>
        <v>2440</v>
      </c>
      <c r="S31" s="30">
        <f>100*(R31-Q31)/Q31</f>
        <v>7.252747252747253</v>
      </c>
    </row>
    <row r="32" spans="1:19" ht="12.75">
      <c r="A32" s="28"/>
      <c r="B32" s="18"/>
      <c r="C32" s="19"/>
      <c r="D32" s="29"/>
      <c r="E32" s="18"/>
      <c r="F32" s="19"/>
      <c r="G32" s="29"/>
      <c r="H32" s="18"/>
      <c r="I32" s="19"/>
      <c r="J32" s="30"/>
      <c r="K32" s="18"/>
      <c r="L32" s="19"/>
      <c r="M32" s="30"/>
      <c r="N32" s="31"/>
      <c r="O32" s="32"/>
      <c r="P32" s="30"/>
      <c r="Q32" s="31"/>
      <c r="R32" s="32"/>
      <c r="S32" s="30"/>
    </row>
    <row r="33" spans="1:19" ht="12.75">
      <c r="A33" s="33" t="s">
        <v>3</v>
      </c>
      <c r="B33" s="34">
        <f>SUM(B9:B31)</f>
        <v>13167</v>
      </c>
      <c r="C33" s="35">
        <f>SUM(C9:C31)</f>
        <v>12960</v>
      </c>
      <c r="D33" s="36">
        <f>100*(C33-B33)/B33</f>
        <v>-1.5721120984278878</v>
      </c>
      <c r="E33" s="34">
        <f>SUM(E9:E32)</f>
        <v>26034</v>
      </c>
      <c r="F33" s="35">
        <f>SUM(F9:F32)</f>
        <v>29160</v>
      </c>
      <c r="G33" s="36">
        <f>100*(F33-E33)/E33</f>
        <v>12.007374971191519</v>
      </c>
      <c r="H33" s="34">
        <f>SUM(H9:H31)</f>
        <v>4778</v>
      </c>
      <c r="I33" s="35">
        <f>SUM(I9:I31)</f>
        <v>4546</v>
      </c>
      <c r="J33" s="37">
        <f>100*(I33-H33)/H33</f>
        <v>-4.855588112180829</v>
      </c>
      <c r="K33" s="34">
        <f>SUM(K9:K32)</f>
        <v>9485</v>
      </c>
      <c r="L33" s="35">
        <f>SUM(L9:L32)</f>
        <v>8462</v>
      </c>
      <c r="M33" s="37">
        <f>100*(L33-K33)/K33</f>
        <v>-10.785450711649974</v>
      </c>
      <c r="N33" s="38">
        <f>B33+H33</f>
        <v>17945</v>
      </c>
      <c r="O33" s="39">
        <f>C33+I33</f>
        <v>17506</v>
      </c>
      <c r="P33" s="37">
        <f>100*(O33-N33)/N33</f>
        <v>-2.446363889662859</v>
      </c>
      <c r="Q33" s="38">
        <f>E33+K33</f>
        <v>35519</v>
      </c>
      <c r="R33" s="39">
        <f>F33+L33</f>
        <v>37622</v>
      </c>
      <c r="S33" s="37">
        <f>100*(R33-Q33)/Q33</f>
        <v>5.920774796587742</v>
      </c>
    </row>
    <row r="34" spans="1:19" ht="12.75">
      <c r="A34" s="1"/>
      <c r="B34" s="2"/>
      <c r="C34" s="1"/>
      <c r="D34" s="1"/>
      <c r="E34" s="2"/>
      <c r="F34" s="1"/>
      <c r="G34" s="8"/>
      <c r="H34" s="2"/>
      <c r="I34" s="1"/>
      <c r="J34" s="1"/>
      <c r="K34" s="2"/>
      <c r="L34" s="1"/>
      <c r="M34" s="1"/>
      <c r="N34" s="1"/>
      <c r="O34" s="1"/>
      <c r="P34" s="1"/>
      <c r="Q34" s="1"/>
      <c r="R34" s="1"/>
      <c r="S34" s="1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headerFooter alignWithMargins="0">
    <oddFooter>&amp;R10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5"/>
  <dimension ref="A4:S33"/>
  <sheetViews>
    <sheetView workbookViewId="0" topLeftCell="G21">
      <selection activeCell="S31" sqref="S31"/>
    </sheetView>
  </sheetViews>
  <sheetFormatPr defaultColWidth="9.140625" defaultRowHeight="12.75"/>
  <cols>
    <col min="1" max="1" width="9.140625" style="3" customWidth="1"/>
    <col min="2" max="2" width="7.28125" style="40" customWidth="1"/>
    <col min="3" max="3" width="7.28125" style="3" customWidth="1"/>
    <col min="4" max="4" width="6.28125" style="3" customWidth="1"/>
    <col min="5" max="5" width="7.28125" style="40" customWidth="1"/>
    <col min="6" max="6" width="7.28125" style="3" customWidth="1"/>
    <col min="7" max="7" width="6.28125" style="3" customWidth="1"/>
    <col min="8" max="8" width="6.8515625" style="40" customWidth="1"/>
    <col min="9" max="9" width="7.28125" style="3" customWidth="1"/>
    <col min="10" max="10" width="6.28125" style="3" customWidth="1"/>
    <col min="11" max="11" width="6.8515625" style="40" customWidth="1"/>
    <col min="12" max="13" width="7.00390625" style="3" customWidth="1"/>
    <col min="14" max="14" width="7.421875" style="3" customWidth="1"/>
    <col min="15" max="15" width="7.7109375" style="3" customWidth="1"/>
    <col min="16" max="16" width="6.28125" style="3" customWidth="1"/>
    <col min="17" max="17" width="9.421875" style="3" customWidth="1"/>
    <col min="18" max="18" width="8.7109375" style="3" customWidth="1"/>
    <col min="19" max="19" width="6.28125" style="3" customWidth="1"/>
    <col min="20" max="16384" width="9.140625" style="3" customWidth="1"/>
  </cols>
  <sheetData>
    <row r="4" spans="1:19" ht="12.75">
      <c r="A4" s="1"/>
      <c r="B4" s="2"/>
      <c r="C4" s="1"/>
      <c r="D4" s="1"/>
      <c r="E4" s="2"/>
      <c r="F4" s="1"/>
      <c r="G4" s="1"/>
      <c r="H4" s="2"/>
      <c r="I4" s="1"/>
      <c r="J4" s="1"/>
      <c r="K4" s="2"/>
      <c r="L4" s="1"/>
      <c r="M4" s="1"/>
      <c r="N4" s="1"/>
      <c r="O4" s="1"/>
      <c r="P4" s="1"/>
      <c r="Q4" s="1"/>
      <c r="R4" s="1"/>
      <c r="S4" s="1"/>
    </row>
    <row r="5" spans="1:19" ht="12.75">
      <c r="A5" s="4" t="s">
        <v>0</v>
      </c>
      <c r="B5" s="5" t="s">
        <v>1</v>
      </c>
      <c r="C5" s="6"/>
      <c r="D5" s="6"/>
      <c r="E5" s="5"/>
      <c r="F5" s="6"/>
      <c r="G5" s="6"/>
      <c r="H5" s="5" t="s">
        <v>2</v>
      </c>
      <c r="I5" s="6"/>
      <c r="J5" s="6"/>
      <c r="K5" s="5"/>
      <c r="L5" s="6"/>
      <c r="M5" s="6"/>
      <c r="N5" s="6" t="s">
        <v>3</v>
      </c>
      <c r="O5" s="6"/>
      <c r="P5" s="6"/>
      <c r="Q5" s="6"/>
      <c r="R5" s="6"/>
      <c r="S5" s="6"/>
    </row>
    <row r="6" spans="1:19" ht="12.75">
      <c r="A6" s="7"/>
      <c r="B6" s="2"/>
      <c r="C6" s="1"/>
      <c r="D6" s="8"/>
      <c r="E6" s="2"/>
      <c r="F6" s="1"/>
      <c r="G6" s="8"/>
      <c r="H6" s="9"/>
      <c r="I6" s="10"/>
      <c r="J6" s="10"/>
      <c r="K6" s="11"/>
      <c r="L6" s="10"/>
      <c r="M6" s="10"/>
      <c r="N6" s="10"/>
      <c r="O6" s="10"/>
      <c r="P6" s="10"/>
      <c r="Q6" s="10"/>
      <c r="R6" s="10"/>
      <c r="S6" s="10"/>
    </row>
    <row r="7" spans="1:19" ht="12.75">
      <c r="A7" s="12"/>
      <c r="B7" s="13" t="s">
        <v>4</v>
      </c>
      <c r="C7" s="14" t="s">
        <v>5</v>
      </c>
      <c r="D7" s="15" t="s">
        <v>6</v>
      </c>
      <c r="E7" s="13" t="s">
        <v>7</v>
      </c>
      <c r="F7" s="14" t="s">
        <v>8</v>
      </c>
      <c r="G7" s="16" t="s">
        <v>6</v>
      </c>
      <c r="H7" s="13" t="s">
        <v>4</v>
      </c>
      <c r="I7" s="45" t="s">
        <v>5</v>
      </c>
      <c r="J7" s="17" t="s">
        <v>6</v>
      </c>
      <c r="K7" s="13" t="s">
        <v>7</v>
      </c>
      <c r="L7" s="14" t="s">
        <v>8</v>
      </c>
      <c r="M7" s="17" t="s">
        <v>6</v>
      </c>
      <c r="N7" s="13" t="s">
        <v>4</v>
      </c>
      <c r="O7" s="46" t="s">
        <v>5</v>
      </c>
      <c r="P7" s="15" t="s">
        <v>6</v>
      </c>
      <c r="Q7" s="13" t="s">
        <v>7</v>
      </c>
      <c r="R7" s="14" t="s">
        <v>8</v>
      </c>
      <c r="S7" s="15" t="s">
        <v>6</v>
      </c>
    </row>
    <row r="8" spans="1:19" ht="12.75">
      <c r="A8" s="7"/>
      <c r="B8" s="18"/>
      <c r="C8" s="19"/>
      <c r="D8" s="20"/>
      <c r="E8" s="18"/>
      <c r="F8" s="19"/>
      <c r="G8" s="21"/>
      <c r="H8" s="22"/>
      <c r="I8" s="23"/>
      <c r="J8" s="21"/>
      <c r="K8" s="22"/>
      <c r="L8" s="23"/>
      <c r="M8" s="21"/>
      <c r="N8" s="24"/>
      <c r="O8" s="19"/>
      <c r="P8" s="20"/>
      <c r="Q8" s="25"/>
      <c r="R8" s="26"/>
      <c r="S8" s="27"/>
    </row>
    <row r="9" spans="1:19" ht="12.75">
      <c r="A9" s="28" t="s">
        <v>9</v>
      </c>
      <c r="B9" s="18">
        <f>'[1]1 stella'!C9</f>
        <v>326</v>
      </c>
      <c r="C9" s="19">
        <v>437</v>
      </c>
      <c r="D9" s="29">
        <f>100*(C9-B9)/B9</f>
        <v>34.04907975460123</v>
      </c>
      <c r="E9" s="18">
        <f>'[1]1 stella'!F9</f>
        <v>1563</v>
      </c>
      <c r="F9" s="19">
        <v>1572</v>
      </c>
      <c r="G9" s="29">
        <f>100*(F9-E9)/E9</f>
        <v>0.5758157389635317</v>
      </c>
      <c r="H9" s="18">
        <f>'[1]1 stella'!I9</f>
        <v>97</v>
      </c>
      <c r="I9" s="19">
        <v>162</v>
      </c>
      <c r="J9" s="30">
        <f>100*(I9-H9)/H9</f>
        <v>67.01030927835052</v>
      </c>
      <c r="K9" s="18">
        <f>'[1]1 stella'!L9</f>
        <v>655</v>
      </c>
      <c r="L9" s="19">
        <v>1095</v>
      </c>
      <c r="M9" s="30">
        <f>100*(L9-K9)/K9</f>
        <v>67.17557251908397</v>
      </c>
      <c r="N9" s="31">
        <f>B9+H9</f>
        <v>423</v>
      </c>
      <c r="O9" s="32">
        <f>C9+I9</f>
        <v>599</v>
      </c>
      <c r="P9" s="30">
        <f>100*(O9-N9)/N9</f>
        <v>41.607565011820334</v>
      </c>
      <c r="Q9" s="31">
        <f>E9+K9</f>
        <v>2218</v>
      </c>
      <c r="R9" s="32">
        <f>F9+L9</f>
        <v>2667</v>
      </c>
      <c r="S9" s="30">
        <f>100*(R9-Q9)/Q9</f>
        <v>20.24346257889991</v>
      </c>
    </row>
    <row r="10" spans="1:19" ht="12.75">
      <c r="A10" s="28"/>
      <c r="B10" s="18">
        <f>'[1]1 stella'!C10</f>
        <v>0</v>
      </c>
      <c r="C10" s="19"/>
      <c r="D10" s="29"/>
      <c r="E10" s="18">
        <f>'[1]1 stella'!F10</f>
        <v>0</v>
      </c>
      <c r="F10" s="19"/>
      <c r="G10" s="29"/>
      <c r="H10" s="18">
        <f>'[1]1 stella'!I10</f>
        <v>0</v>
      </c>
      <c r="I10" s="19"/>
      <c r="J10" s="30"/>
      <c r="K10" s="18">
        <f>'[1]1 stella'!L10</f>
        <v>0</v>
      </c>
      <c r="L10" s="19"/>
      <c r="M10" s="30"/>
      <c r="N10" s="31"/>
      <c r="O10" s="32"/>
      <c r="P10" s="30"/>
      <c r="Q10" s="31"/>
      <c r="R10" s="32"/>
      <c r="S10" s="30"/>
    </row>
    <row r="11" spans="1:19" ht="12.75">
      <c r="A11" s="28" t="s">
        <v>10</v>
      </c>
      <c r="B11" s="18">
        <f>'[1]1 stella'!C11</f>
        <v>353</v>
      </c>
      <c r="C11" s="19">
        <v>412</v>
      </c>
      <c r="D11" s="29">
        <f>100*(C11-B11)/B11</f>
        <v>16.71388101983003</v>
      </c>
      <c r="E11" s="18">
        <f>'[1]1 stella'!F11</f>
        <v>1343</v>
      </c>
      <c r="F11" s="19">
        <v>1743</v>
      </c>
      <c r="G11" s="29">
        <f>100*(F11-E11)/E11</f>
        <v>29.784065524944154</v>
      </c>
      <c r="H11" s="18">
        <f>'[1]1 stella'!I11</f>
        <v>128</v>
      </c>
      <c r="I11" s="19">
        <v>203</v>
      </c>
      <c r="J11" s="30">
        <f>100*(I11-H11)/H11</f>
        <v>58.59375</v>
      </c>
      <c r="K11" s="18">
        <f>'[1]1 stella'!L11</f>
        <v>676</v>
      </c>
      <c r="L11" s="19">
        <v>1036</v>
      </c>
      <c r="M11" s="30">
        <f>100*(L11-K11)/K11</f>
        <v>53.25443786982248</v>
      </c>
      <c r="N11" s="31">
        <f>B11+H11</f>
        <v>481</v>
      </c>
      <c r="O11" s="32">
        <f>C11+I11</f>
        <v>615</v>
      </c>
      <c r="P11" s="30">
        <f>100*(O11-N11)/N11</f>
        <v>27.85862785862786</v>
      </c>
      <c r="Q11" s="31">
        <f>E11+K11</f>
        <v>2019</v>
      </c>
      <c r="R11" s="32">
        <f>F11+L11</f>
        <v>2779</v>
      </c>
      <c r="S11" s="30">
        <f>100*(R11-Q11)/Q11</f>
        <v>37.64239722634968</v>
      </c>
    </row>
    <row r="12" spans="1:19" ht="12.75">
      <c r="A12" s="28"/>
      <c r="B12" s="18">
        <f>'[1]1 stella'!C12</f>
        <v>0</v>
      </c>
      <c r="C12" s="19"/>
      <c r="D12" s="29"/>
      <c r="E12" s="18">
        <f>'[1]1 stella'!F12</f>
        <v>0</v>
      </c>
      <c r="F12" s="19"/>
      <c r="G12" s="29"/>
      <c r="H12" s="18">
        <f>'[1]1 stella'!I12</f>
        <v>0</v>
      </c>
      <c r="I12" s="19"/>
      <c r="J12" s="30"/>
      <c r="K12" s="18">
        <f>'[1]1 stella'!L12</f>
        <v>0</v>
      </c>
      <c r="L12" s="19"/>
      <c r="M12" s="30"/>
      <c r="N12" s="31"/>
      <c r="O12" s="32"/>
      <c r="P12" s="30"/>
      <c r="Q12" s="31"/>
      <c r="R12" s="32"/>
      <c r="S12" s="30"/>
    </row>
    <row r="13" spans="1:19" ht="12.75">
      <c r="A13" s="28" t="s">
        <v>11</v>
      </c>
      <c r="B13" s="18">
        <f>'[1]1 stella'!C13</f>
        <v>695</v>
      </c>
      <c r="C13" s="19">
        <v>467</v>
      </c>
      <c r="D13" s="29">
        <f>100*(C13-B13)/B13</f>
        <v>-32.805755395683455</v>
      </c>
      <c r="E13" s="18">
        <f>'[1]1 stella'!F13</f>
        <v>2207</v>
      </c>
      <c r="F13" s="19">
        <v>1377</v>
      </c>
      <c r="G13" s="29">
        <f>100*(F13-E13)/E13</f>
        <v>-37.60761214318079</v>
      </c>
      <c r="H13" s="18">
        <f>'[1]1 stella'!I13</f>
        <v>164</v>
      </c>
      <c r="I13" s="19">
        <v>301</v>
      </c>
      <c r="J13" s="30">
        <f>100*(I13-H13)/H13</f>
        <v>83.53658536585365</v>
      </c>
      <c r="K13" s="18">
        <f>'[1]1 stella'!L13</f>
        <v>883</v>
      </c>
      <c r="L13" s="19">
        <v>995</v>
      </c>
      <c r="M13" s="30">
        <f>100*(L13-K13)/K13</f>
        <v>12.684031710079275</v>
      </c>
      <c r="N13" s="31">
        <f>B13+H13</f>
        <v>859</v>
      </c>
      <c r="O13" s="32">
        <f>C13+I13</f>
        <v>768</v>
      </c>
      <c r="P13" s="30">
        <f>100*(O13-N13)/N13</f>
        <v>-10.593713620488941</v>
      </c>
      <c r="Q13" s="31">
        <f>E13+K13</f>
        <v>3090</v>
      </c>
      <c r="R13" s="32">
        <f>F13+L13</f>
        <v>2372</v>
      </c>
      <c r="S13" s="30">
        <f>100*(R13-Q13)/Q13</f>
        <v>-23.236245954692556</v>
      </c>
    </row>
    <row r="14" spans="1:19" ht="12.75">
      <c r="A14" s="28"/>
      <c r="B14" s="18">
        <f>'[1]1 stella'!C14</f>
        <v>0</v>
      </c>
      <c r="C14" s="19"/>
      <c r="D14" s="29"/>
      <c r="E14" s="18">
        <f>'[1]1 stella'!F14</f>
        <v>0</v>
      </c>
      <c r="F14" s="19"/>
      <c r="G14" s="29"/>
      <c r="H14" s="18">
        <f>'[1]1 stella'!I14</f>
        <v>0</v>
      </c>
      <c r="I14" s="19"/>
      <c r="J14" s="30"/>
      <c r="K14" s="18">
        <f>'[1]1 stella'!L14</f>
        <v>0</v>
      </c>
      <c r="L14" s="19"/>
      <c r="M14" s="30"/>
      <c r="N14" s="31">
        <f>B14+H14</f>
        <v>0</v>
      </c>
      <c r="O14" s="32"/>
      <c r="P14" s="30"/>
      <c r="Q14" s="31">
        <f>E14+K14</f>
        <v>0</v>
      </c>
      <c r="R14" s="32"/>
      <c r="S14" s="30"/>
    </row>
    <row r="15" spans="1:19" ht="12.75">
      <c r="A15" s="28" t="s">
        <v>12</v>
      </c>
      <c r="B15" s="18">
        <f>'[1]1 stella'!C15</f>
        <v>825</v>
      </c>
      <c r="C15" s="19">
        <v>359</v>
      </c>
      <c r="D15" s="29">
        <f>100*(C15-B15)/B15</f>
        <v>-56.484848484848484</v>
      </c>
      <c r="E15" s="18">
        <f>'[1]1 stella'!F15</f>
        <v>2379</v>
      </c>
      <c r="F15" s="19">
        <v>1089</v>
      </c>
      <c r="G15" s="29">
        <f>100*(F15-E15)/E15</f>
        <v>-54.224464060529634</v>
      </c>
      <c r="H15" s="18">
        <f>'[1]1 stella'!I15</f>
        <v>289</v>
      </c>
      <c r="I15" s="19">
        <v>199</v>
      </c>
      <c r="J15" s="30">
        <f>100*(I15-H15)/H15</f>
        <v>-31.141868512110726</v>
      </c>
      <c r="K15" s="18">
        <f>'[1]1 stella'!L15</f>
        <v>1177</v>
      </c>
      <c r="L15" s="19">
        <v>546</v>
      </c>
      <c r="M15" s="30">
        <f>100*(L15-K15)/K15</f>
        <v>-53.61087510620221</v>
      </c>
      <c r="N15" s="31">
        <f>B15+H15</f>
        <v>1114</v>
      </c>
      <c r="O15" s="32">
        <f>C15+I15</f>
        <v>558</v>
      </c>
      <c r="P15" s="30">
        <f>100*(O15-N15)/N15</f>
        <v>-49.91023339317774</v>
      </c>
      <c r="Q15" s="31">
        <f>E15+K15</f>
        <v>3556</v>
      </c>
      <c r="R15" s="32">
        <f>F15+L15</f>
        <v>1635</v>
      </c>
      <c r="S15" s="30">
        <f>100*(R15-Q15)/Q15</f>
        <v>-54.021372328458945</v>
      </c>
    </row>
    <row r="16" spans="1:19" ht="12.75">
      <c r="A16" s="28"/>
      <c r="B16" s="18">
        <f>'[1]1 stella'!C16</f>
        <v>0</v>
      </c>
      <c r="C16" s="19"/>
      <c r="D16" s="29"/>
      <c r="E16" s="18">
        <f>'[1]1 stella'!F16</f>
        <v>0</v>
      </c>
      <c r="F16" s="19"/>
      <c r="G16" s="29"/>
      <c r="H16" s="18">
        <f>'[1]1 stella'!I16</f>
        <v>0</v>
      </c>
      <c r="I16" s="19"/>
      <c r="J16" s="30"/>
      <c r="K16" s="18">
        <f>'[1]1 stella'!L16</f>
        <v>0</v>
      </c>
      <c r="L16" s="19"/>
      <c r="M16" s="30"/>
      <c r="N16" s="31"/>
      <c r="O16" s="32"/>
      <c r="P16" s="30"/>
      <c r="Q16" s="31"/>
      <c r="R16" s="32"/>
      <c r="S16" s="30"/>
    </row>
    <row r="17" spans="1:19" ht="12.75">
      <c r="A17" s="28" t="s">
        <v>13</v>
      </c>
      <c r="B17" s="18">
        <f>'[1]1 stella'!C17</f>
        <v>676</v>
      </c>
      <c r="C17" s="19">
        <v>270</v>
      </c>
      <c r="D17" s="29">
        <f>100*(C17-B17)/B17</f>
        <v>-60.05917159763314</v>
      </c>
      <c r="E17" s="18">
        <f>'[1]1 stella'!F17</f>
        <v>2232</v>
      </c>
      <c r="F17" s="19">
        <v>824</v>
      </c>
      <c r="G17" s="29">
        <f>100*(F17-E17)/E17</f>
        <v>-63.08243727598566</v>
      </c>
      <c r="H17" s="18">
        <f>'[1]1 stella'!I17</f>
        <v>311</v>
      </c>
      <c r="I17" s="19">
        <v>259</v>
      </c>
      <c r="J17" s="30">
        <f>100*(I17-H17)/H17</f>
        <v>-16.720257234726688</v>
      </c>
      <c r="K17" s="18">
        <f>'[1]1 stella'!L17</f>
        <v>1365</v>
      </c>
      <c r="L17" s="19">
        <v>731</v>
      </c>
      <c r="M17" s="30">
        <f>100*(L17-K17)/K17</f>
        <v>-46.446886446886445</v>
      </c>
      <c r="N17" s="31">
        <f>B17+H17</f>
        <v>987</v>
      </c>
      <c r="O17" s="32">
        <f>C17+I17</f>
        <v>529</v>
      </c>
      <c r="P17" s="30">
        <f>100*(O17-N17)/N17</f>
        <v>-46.403242147923</v>
      </c>
      <c r="Q17" s="31">
        <f>E17+K17</f>
        <v>3597</v>
      </c>
      <c r="R17" s="32">
        <f>F17+L17</f>
        <v>1555</v>
      </c>
      <c r="S17" s="30">
        <f>100*(R17-Q17)/Q17</f>
        <v>-56.769530164025575</v>
      </c>
    </row>
    <row r="18" spans="1:19" ht="12.75">
      <c r="A18" s="28"/>
      <c r="B18" s="18">
        <f>'[1]1 stella'!C18</f>
        <v>0</v>
      </c>
      <c r="C18" s="19"/>
      <c r="D18" s="29"/>
      <c r="E18" s="18">
        <f>'[1]1 stella'!F18</f>
        <v>0</v>
      </c>
      <c r="F18" s="19"/>
      <c r="G18" s="29"/>
      <c r="H18" s="18">
        <f>'[1]1 stella'!I18</f>
        <v>0</v>
      </c>
      <c r="I18" s="19"/>
      <c r="J18" s="30"/>
      <c r="K18" s="18">
        <f>'[1]1 stella'!L18</f>
        <v>0</v>
      </c>
      <c r="L18" s="19"/>
      <c r="M18" s="30"/>
      <c r="N18" s="31"/>
      <c r="O18" s="32"/>
      <c r="P18" s="30"/>
      <c r="Q18" s="31"/>
      <c r="R18" s="32"/>
      <c r="S18" s="30"/>
    </row>
    <row r="19" spans="1:19" ht="12.75">
      <c r="A19" s="28" t="s">
        <v>14</v>
      </c>
      <c r="B19" s="18">
        <f>'[1]1 stella'!C19</f>
        <v>578</v>
      </c>
      <c r="C19" s="19">
        <v>228</v>
      </c>
      <c r="D19" s="29">
        <f>100*(C19-B19)/B19</f>
        <v>-60.55363321799308</v>
      </c>
      <c r="E19" s="18">
        <f>'[1]1 stella'!F19</f>
        <v>2360</v>
      </c>
      <c r="F19" s="19">
        <v>776</v>
      </c>
      <c r="G19" s="29">
        <f>100*(F19-E19)/E19</f>
        <v>-67.11864406779661</v>
      </c>
      <c r="H19" s="18">
        <f>'[1]1 stella'!I19</f>
        <v>324</v>
      </c>
      <c r="I19" s="19">
        <v>176</v>
      </c>
      <c r="J19" s="30">
        <f>100*(I19-H19)/H19</f>
        <v>-45.67901234567901</v>
      </c>
      <c r="K19" s="18">
        <f>'[1]1 stella'!L19</f>
        <v>1346</v>
      </c>
      <c r="L19" s="19">
        <v>667</v>
      </c>
      <c r="M19" s="30">
        <f>100*(L19-K19)/K19</f>
        <v>-50.445765230312034</v>
      </c>
      <c r="N19" s="31">
        <f>B19+H19</f>
        <v>902</v>
      </c>
      <c r="O19" s="32">
        <f>C19+I19</f>
        <v>404</v>
      </c>
      <c r="P19" s="30">
        <f>100*(O19-N19)/N19</f>
        <v>-55.210643015521065</v>
      </c>
      <c r="Q19" s="31">
        <f>E19+K19</f>
        <v>3706</v>
      </c>
      <c r="R19" s="32">
        <f>F19+L19</f>
        <v>1443</v>
      </c>
      <c r="S19" s="30">
        <f>100*(R19-Q19)/Q19</f>
        <v>-61.063140852671346</v>
      </c>
    </row>
    <row r="20" spans="1:19" ht="12.75">
      <c r="A20" s="28"/>
      <c r="B20" s="18">
        <f>'[1]1 stella'!C20</f>
        <v>0</v>
      </c>
      <c r="C20" s="19"/>
      <c r="D20" s="29"/>
      <c r="E20" s="18">
        <f>'[1]1 stella'!F20</f>
        <v>0</v>
      </c>
      <c r="F20" s="19"/>
      <c r="G20" s="29"/>
      <c r="H20" s="18">
        <f>'[1]1 stella'!I20</f>
        <v>0</v>
      </c>
      <c r="I20" s="19"/>
      <c r="J20" s="30"/>
      <c r="K20" s="18">
        <f>'[1]1 stella'!L20</f>
        <v>0</v>
      </c>
      <c r="L20" s="19"/>
      <c r="M20" s="30"/>
      <c r="N20" s="31"/>
      <c r="O20" s="32"/>
      <c r="P20" s="30"/>
      <c r="Q20" s="31"/>
      <c r="R20" s="32"/>
      <c r="S20" s="30"/>
    </row>
    <row r="21" spans="1:19" ht="12.75">
      <c r="A21" s="28" t="s">
        <v>15</v>
      </c>
      <c r="B21" s="18">
        <f>'[1]1 stella'!C21</f>
        <v>497</v>
      </c>
      <c r="C21" s="19">
        <v>189</v>
      </c>
      <c r="D21" s="29">
        <f>100*(C21-B21)/B21</f>
        <v>-61.971830985915496</v>
      </c>
      <c r="E21" s="18">
        <f>'[1]1 stella'!F21</f>
        <v>2674</v>
      </c>
      <c r="F21" s="19">
        <v>657</v>
      </c>
      <c r="G21" s="29">
        <f>100*(F21-E21)/E21</f>
        <v>-75.43006731488407</v>
      </c>
      <c r="H21" s="18">
        <f>'[1]1 stella'!I21</f>
        <v>466</v>
      </c>
      <c r="I21" s="19">
        <v>269</v>
      </c>
      <c r="J21" s="30">
        <f>100*(I21-H21)/H21</f>
        <v>-42.27467811158798</v>
      </c>
      <c r="K21" s="18">
        <f>'[1]1 stella'!L21</f>
        <v>1549</v>
      </c>
      <c r="L21" s="19">
        <v>801</v>
      </c>
      <c r="M21" s="30">
        <f>100*(L21-K21)/K21</f>
        <v>-48.28921885087153</v>
      </c>
      <c r="N21" s="31">
        <f>B21+H21</f>
        <v>963</v>
      </c>
      <c r="O21" s="32">
        <f>C21+I21</f>
        <v>458</v>
      </c>
      <c r="P21" s="30">
        <f>100*(O21-N21)/N21</f>
        <v>-52.440290758047766</v>
      </c>
      <c r="Q21" s="31">
        <f>E21+K21</f>
        <v>4223</v>
      </c>
      <c r="R21" s="32">
        <f>F21+L21</f>
        <v>1458</v>
      </c>
      <c r="S21" s="30">
        <f>100*(R21-Q21)/Q21</f>
        <v>-65.47478096140185</v>
      </c>
    </row>
    <row r="22" spans="1:19" ht="12.75">
      <c r="A22" s="28"/>
      <c r="B22" s="18">
        <f>'[1]1 stella'!C22</f>
        <v>0</v>
      </c>
      <c r="C22" s="19"/>
      <c r="D22" s="29"/>
      <c r="E22" s="18">
        <f>'[1]1 stella'!F22</f>
        <v>0</v>
      </c>
      <c r="F22" s="19"/>
      <c r="G22" s="29"/>
      <c r="H22" s="18">
        <f>'[1]1 stella'!I22</f>
        <v>0</v>
      </c>
      <c r="I22" s="19"/>
      <c r="J22" s="30"/>
      <c r="K22" s="18">
        <f>'[1]1 stella'!L22</f>
        <v>0</v>
      </c>
      <c r="L22" s="19"/>
      <c r="M22" s="30"/>
      <c r="N22" s="31"/>
      <c r="O22" s="32"/>
      <c r="P22" s="30"/>
      <c r="Q22" s="31"/>
      <c r="R22" s="32"/>
      <c r="S22" s="30"/>
    </row>
    <row r="23" spans="1:19" ht="12.75">
      <c r="A23" s="28" t="s">
        <v>16</v>
      </c>
      <c r="B23" s="18">
        <f>'[1]1 stella'!C23</f>
        <v>467</v>
      </c>
      <c r="C23" s="19">
        <v>237</v>
      </c>
      <c r="D23" s="29">
        <f>100*(C23-B23)/B23</f>
        <v>-49.25053533190578</v>
      </c>
      <c r="E23" s="18">
        <f>'[1]1 stella'!F23</f>
        <v>1706</v>
      </c>
      <c r="F23" s="19">
        <v>687</v>
      </c>
      <c r="G23" s="29">
        <f>100*(F23-E23)/E23</f>
        <v>-59.73036342321219</v>
      </c>
      <c r="H23" s="18">
        <f>'[1]1 stella'!I23</f>
        <v>249</v>
      </c>
      <c r="I23" s="19">
        <v>235</v>
      </c>
      <c r="J23" s="30">
        <f>100*(I23-H23)/H23</f>
        <v>-5.622489959839357</v>
      </c>
      <c r="K23" s="18">
        <f>'[1]1 stella'!L23</f>
        <v>900</v>
      </c>
      <c r="L23" s="19">
        <v>691</v>
      </c>
      <c r="M23" s="30">
        <f>100*(L23-K23)/K23</f>
        <v>-23.22222222222222</v>
      </c>
      <c r="N23" s="31">
        <f>B23+H23</f>
        <v>716</v>
      </c>
      <c r="O23" s="32">
        <f>C23+I23</f>
        <v>472</v>
      </c>
      <c r="P23" s="30">
        <f>100*(O23-N23)/N23</f>
        <v>-34.07821229050279</v>
      </c>
      <c r="Q23" s="31">
        <f>E23+K23</f>
        <v>2606</v>
      </c>
      <c r="R23" s="32">
        <f>F23+L23</f>
        <v>1378</v>
      </c>
      <c r="S23" s="30">
        <f>100*(R23-Q23)/Q23</f>
        <v>-47.12202609363008</v>
      </c>
    </row>
    <row r="24" spans="1:19" ht="12.75">
      <c r="A24" s="28"/>
      <c r="B24" s="18">
        <f>'[1]1 stella'!C24</f>
        <v>0</v>
      </c>
      <c r="C24" s="19"/>
      <c r="D24" s="29"/>
      <c r="E24" s="18">
        <f>'[1]1 stella'!F24</f>
        <v>0</v>
      </c>
      <c r="F24" s="19"/>
      <c r="G24" s="29"/>
      <c r="H24" s="18">
        <f>'[1]1 stella'!I24</f>
        <v>0</v>
      </c>
      <c r="I24" s="19"/>
      <c r="J24" s="30"/>
      <c r="K24" s="18">
        <f>'[1]1 stella'!L24</f>
        <v>0</v>
      </c>
      <c r="L24" s="19"/>
      <c r="M24" s="30"/>
      <c r="N24" s="31"/>
      <c r="O24" s="32"/>
      <c r="P24" s="30"/>
      <c r="Q24" s="31"/>
      <c r="R24" s="32"/>
      <c r="S24" s="30"/>
    </row>
    <row r="25" spans="1:19" ht="12.75">
      <c r="A25" s="28" t="s">
        <v>17</v>
      </c>
      <c r="B25" s="18">
        <f>'[1]1 stella'!C25</f>
        <v>672</v>
      </c>
      <c r="C25" s="19">
        <v>281</v>
      </c>
      <c r="D25" s="29">
        <f>100*(C25-B25)/B25</f>
        <v>-58.18452380952381</v>
      </c>
      <c r="E25" s="18">
        <f>'[1]1 stella'!F25</f>
        <v>2241</v>
      </c>
      <c r="F25" s="19">
        <v>1063</v>
      </c>
      <c r="G25" s="29">
        <f>100*(F25-E25)/E25</f>
        <v>-52.565818830879074</v>
      </c>
      <c r="H25" s="18">
        <f>'[1]1 stella'!I25</f>
        <v>329</v>
      </c>
      <c r="I25" s="19">
        <v>235</v>
      </c>
      <c r="J25" s="30">
        <f>100*(I25-H25)/H25</f>
        <v>-28.571428571428573</v>
      </c>
      <c r="K25" s="18">
        <f>'[1]1 stella'!L25</f>
        <v>1189</v>
      </c>
      <c r="L25" s="19">
        <v>755</v>
      </c>
      <c r="M25" s="30">
        <f>100*(L25-K25)/K25</f>
        <v>-36.50126156433978</v>
      </c>
      <c r="N25" s="31">
        <f>B25+H25</f>
        <v>1001</v>
      </c>
      <c r="O25" s="32">
        <f>C25+I25</f>
        <v>516</v>
      </c>
      <c r="P25" s="30">
        <f>100*(O25-N25)/N25</f>
        <v>-48.451548451548454</v>
      </c>
      <c r="Q25" s="31">
        <f>E25+K25</f>
        <v>3430</v>
      </c>
      <c r="R25" s="32">
        <f>F25+L25</f>
        <v>1818</v>
      </c>
      <c r="S25" s="30">
        <f>100*(R25-Q25)/Q25</f>
        <v>-46.99708454810496</v>
      </c>
    </row>
    <row r="26" spans="1:19" ht="12.75">
      <c r="A26" s="28"/>
      <c r="B26" s="18">
        <f>'[1]1 stella'!C26</f>
        <v>0</v>
      </c>
      <c r="C26" s="19"/>
      <c r="D26" s="29"/>
      <c r="E26" s="18">
        <f>'[1]1 stella'!F26</f>
        <v>0</v>
      </c>
      <c r="F26" s="19"/>
      <c r="G26" s="29"/>
      <c r="H26" s="18">
        <f>'[1]1 stella'!I26</f>
        <v>0</v>
      </c>
      <c r="I26" s="19"/>
      <c r="J26" s="30"/>
      <c r="K26" s="18">
        <f>'[1]1 stella'!L26</f>
        <v>0</v>
      </c>
      <c r="L26" s="19"/>
      <c r="M26" s="30"/>
      <c r="N26" s="31"/>
      <c r="O26" s="32"/>
      <c r="P26" s="30"/>
      <c r="Q26" s="31"/>
      <c r="R26" s="32"/>
      <c r="S26" s="30"/>
    </row>
    <row r="27" spans="1:19" ht="12.75">
      <c r="A27" s="28" t="s">
        <v>18</v>
      </c>
      <c r="B27" s="18">
        <f>'[1]1 stella'!C27</f>
        <v>679</v>
      </c>
      <c r="C27" s="19">
        <v>224</v>
      </c>
      <c r="D27" s="29">
        <f>100*(C27-B27)/B27</f>
        <v>-67.01030927835052</v>
      </c>
      <c r="E27" s="18">
        <f>'[1]1 stella'!F27</f>
        <v>2249</v>
      </c>
      <c r="F27" s="19">
        <v>910</v>
      </c>
      <c r="G27" s="29">
        <f>100*(F27-E27)/E27</f>
        <v>-59.53757225433526</v>
      </c>
      <c r="H27" s="18">
        <f>'[1]1 stella'!I27</f>
        <v>323</v>
      </c>
      <c r="I27" s="19">
        <v>194</v>
      </c>
      <c r="J27" s="30">
        <f>100*(I27-H27)/H27</f>
        <v>-39.93808049535604</v>
      </c>
      <c r="K27" s="18">
        <f>'[1]1 stella'!L27</f>
        <v>1209</v>
      </c>
      <c r="L27" s="19">
        <v>625</v>
      </c>
      <c r="M27" s="30">
        <f>100*(L27-K27)/K27</f>
        <v>-48.30438378825475</v>
      </c>
      <c r="N27" s="31">
        <f>B27+H27</f>
        <v>1002</v>
      </c>
      <c r="O27" s="32">
        <f>C27+I27</f>
        <v>418</v>
      </c>
      <c r="P27" s="30">
        <f>100*(O27-N27)/N27</f>
        <v>-58.28343313373254</v>
      </c>
      <c r="Q27" s="31">
        <f>E27+K27</f>
        <v>3458</v>
      </c>
      <c r="R27" s="32">
        <f>F27+L27</f>
        <v>1535</v>
      </c>
      <c r="S27" s="30">
        <f>100*(R27-Q27)/Q27</f>
        <v>-55.61017929438982</v>
      </c>
    </row>
    <row r="28" spans="1:19" ht="12.75">
      <c r="A28" s="28"/>
      <c r="B28" s="18">
        <f>'[1]1 stella'!C28</f>
        <v>0</v>
      </c>
      <c r="C28" s="19"/>
      <c r="D28" s="29"/>
      <c r="E28" s="18">
        <f>'[1]1 stella'!F28</f>
        <v>0</v>
      </c>
      <c r="F28" s="19"/>
      <c r="G28" s="29"/>
      <c r="H28" s="18">
        <f>'[1]1 stella'!I28</f>
        <v>0</v>
      </c>
      <c r="I28" s="19"/>
      <c r="J28" s="30"/>
      <c r="K28" s="18">
        <f>'[1]1 stella'!L28</f>
        <v>0</v>
      </c>
      <c r="L28" s="19"/>
      <c r="M28" s="30"/>
      <c r="N28" s="31"/>
      <c r="O28" s="32"/>
      <c r="P28" s="30"/>
      <c r="Q28" s="31"/>
      <c r="R28" s="32"/>
      <c r="S28" s="30"/>
    </row>
    <row r="29" spans="1:19" ht="12.75">
      <c r="A29" s="28" t="s">
        <v>19</v>
      </c>
      <c r="B29" s="18">
        <f>'[1]1 stella'!C29</f>
        <v>557</v>
      </c>
      <c r="C29" s="19">
        <v>278</v>
      </c>
      <c r="D29" s="29">
        <f>100*(C29-B29)/B29</f>
        <v>-50.08976660682226</v>
      </c>
      <c r="E29" s="18">
        <f>'[1]1 stella'!F29</f>
        <v>1646</v>
      </c>
      <c r="F29" s="19">
        <v>931</v>
      </c>
      <c r="G29" s="29">
        <f>100*(F29-E29)/E29</f>
        <v>-43.43863912515188</v>
      </c>
      <c r="H29" s="18">
        <f>'[1]1 stella'!I29</f>
        <v>215</v>
      </c>
      <c r="I29" s="19">
        <v>129</v>
      </c>
      <c r="J29" s="30">
        <f>100*(I29-H29)/H29</f>
        <v>-40</v>
      </c>
      <c r="K29" s="18">
        <f>'[1]1 stella'!L29</f>
        <v>1339</v>
      </c>
      <c r="L29" s="19">
        <v>527</v>
      </c>
      <c r="M29" s="30">
        <f>100*(L29-K29)/K29</f>
        <v>-60.642270351008214</v>
      </c>
      <c r="N29" s="31">
        <f>B29+H29</f>
        <v>772</v>
      </c>
      <c r="O29" s="32">
        <f>C29+I29</f>
        <v>407</v>
      </c>
      <c r="P29" s="30">
        <f>100*(O29-N29)/N29</f>
        <v>-47.27979274611399</v>
      </c>
      <c r="Q29" s="31">
        <f>E29+K29</f>
        <v>2985</v>
      </c>
      <c r="R29" s="32">
        <f>F29+L29</f>
        <v>1458</v>
      </c>
      <c r="S29" s="30">
        <f>100*(R29-Q29)/Q29</f>
        <v>-51.15577889447236</v>
      </c>
    </row>
    <row r="30" spans="1:19" ht="12.75">
      <c r="A30" s="28"/>
      <c r="B30" s="18">
        <f>'[1]1 stella'!C30</f>
        <v>0</v>
      </c>
      <c r="C30" s="19"/>
      <c r="D30" s="29"/>
      <c r="E30" s="18">
        <f>'[1]1 stella'!F30</f>
        <v>0</v>
      </c>
      <c r="F30" s="19"/>
      <c r="G30" s="29"/>
      <c r="H30" s="18">
        <f>'[1]1 stella'!I30</f>
        <v>0</v>
      </c>
      <c r="I30" s="19"/>
      <c r="J30" s="30"/>
      <c r="K30" s="18">
        <f>'[1]1 stella'!L30</f>
        <v>0</v>
      </c>
      <c r="L30" s="19"/>
      <c r="M30" s="30"/>
      <c r="N30" s="31"/>
      <c r="O30" s="32"/>
      <c r="P30" s="30"/>
      <c r="Q30" s="31"/>
      <c r="R30" s="32"/>
      <c r="S30" s="30"/>
    </row>
    <row r="31" spans="1:19" ht="12.75">
      <c r="A31" s="28" t="s">
        <v>20</v>
      </c>
      <c r="B31" s="18">
        <f>'[1]1 stella'!C31</f>
        <v>668</v>
      </c>
      <c r="C31" s="19">
        <v>237</v>
      </c>
      <c r="D31" s="29">
        <f>100*(C31-B31)/B31</f>
        <v>-64.52095808383234</v>
      </c>
      <c r="E31" s="18">
        <f>'[1]1 stella'!F31</f>
        <v>1644</v>
      </c>
      <c r="F31" s="19">
        <v>734</v>
      </c>
      <c r="G31" s="29">
        <f>100*(F31-E31)/E31</f>
        <v>-55.352798053527984</v>
      </c>
      <c r="H31" s="18">
        <f>'[1]1 stella'!I31</f>
        <v>158</v>
      </c>
      <c r="I31" s="19">
        <v>128</v>
      </c>
      <c r="J31" s="30">
        <f>100*(I31-H31)/H31</f>
        <v>-18.9873417721519</v>
      </c>
      <c r="K31" s="18">
        <f>'[1]1 stella'!L31</f>
        <v>960</v>
      </c>
      <c r="L31" s="19">
        <v>638</v>
      </c>
      <c r="M31" s="30">
        <f>100*(L31-K31)/K31</f>
        <v>-33.541666666666664</v>
      </c>
      <c r="N31" s="31">
        <f>B31+H31</f>
        <v>826</v>
      </c>
      <c r="O31" s="32">
        <f>C31+I31</f>
        <v>365</v>
      </c>
      <c r="P31" s="30">
        <f>100*(O31-N31)/N31</f>
        <v>-55.81113801452784</v>
      </c>
      <c r="Q31" s="31">
        <f>E31+K31</f>
        <v>2604</v>
      </c>
      <c r="R31" s="32">
        <f>F31+L31</f>
        <v>1372</v>
      </c>
      <c r="S31" s="30">
        <f>100*(R31-Q31)/Q31</f>
        <v>-47.31182795698925</v>
      </c>
    </row>
    <row r="32" spans="1:19" ht="12.75">
      <c r="A32" s="28"/>
      <c r="B32" s="18"/>
      <c r="C32" s="19"/>
      <c r="D32" s="29"/>
      <c r="E32" s="18"/>
      <c r="F32" s="19"/>
      <c r="G32" s="29"/>
      <c r="H32" s="18"/>
      <c r="I32" s="19"/>
      <c r="J32" s="30"/>
      <c r="K32" s="18"/>
      <c r="L32" s="19"/>
      <c r="M32" s="30"/>
      <c r="N32" s="31"/>
      <c r="O32" s="32"/>
      <c r="P32" s="30"/>
      <c r="Q32" s="31"/>
      <c r="R32" s="32"/>
      <c r="S32" s="30"/>
    </row>
    <row r="33" spans="1:19" ht="12.75">
      <c r="A33" s="33" t="s">
        <v>3</v>
      </c>
      <c r="B33" s="34">
        <f>SUM(B9:B31)</f>
        <v>6993</v>
      </c>
      <c r="C33" s="35">
        <f>SUM(C9:C31)</f>
        <v>3619</v>
      </c>
      <c r="D33" s="36">
        <f>100*(C33-B33)/B33</f>
        <v>-48.248248248248245</v>
      </c>
      <c r="E33" s="34">
        <f>SUM(E9:E31)</f>
        <v>24244</v>
      </c>
      <c r="F33" s="35">
        <f>SUM(F9:F31)</f>
        <v>12363</v>
      </c>
      <c r="G33" s="36">
        <f>100*(F33-E33)/E33</f>
        <v>-49.005939613925094</v>
      </c>
      <c r="H33" s="34">
        <f>SUM(H9:H32)</f>
        <v>3053</v>
      </c>
      <c r="I33" s="35">
        <f>SUM(I9:I32)</f>
        <v>2490</v>
      </c>
      <c r="J33" s="37">
        <f>100*(I33-H33)/H33</f>
        <v>-18.440877825090077</v>
      </c>
      <c r="K33" s="34">
        <f>SUM(K9:K32)</f>
        <v>13248</v>
      </c>
      <c r="L33" s="35">
        <f>SUM(L9:L32)</f>
        <v>9107</v>
      </c>
      <c r="M33" s="37">
        <f>100*(L33-K33)/K33</f>
        <v>-31.257548309178745</v>
      </c>
      <c r="N33" s="38">
        <f>B33+H33</f>
        <v>10046</v>
      </c>
      <c r="O33" s="39">
        <f>C33+I33</f>
        <v>6109</v>
      </c>
      <c r="P33" s="37">
        <f>100*(O33-N33)/N33</f>
        <v>-39.18972725462871</v>
      </c>
      <c r="Q33" s="38">
        <f>E33+K33</f>
        <v>37492</v>
      </c>
      <c r="R33" s="39">
        <f>F33+L33</f>
        <v>21470</v>
      </c>
      <c r="S33" s="37">
        <f>100*(R33-Q33)/Q33</f>
        <v>-42.734450016003414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headerFooter alignWithMargins="0">
    <oddFooter>&amp;R11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FERRARA STESSO</dc:creator>
  <cp:keywords/>
  <dc:description/>
  <cp:lastModifiedBy>Comune Ferrara</cp:lastModifiedBy>
  <dcterms:created xsi:type="dcterms:W3CDTF">2003-03-18T12:31:02Z</dcterms:created>
  <dcterms:modified xsi:type="dcterms:W3CDTF">2003-03-18T15:28:29Z</dcterms:modified>
  <cp:category/>
  <cp:version/>
  <cp:contentType/>
  <cp:contentStatus/>
</cp:coreProperties>
</file>