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/>
  <bookViews>
    <workbookView xWindow="-15" yWindow="6390" windowWidth="19440" windowHeight="6435" tabRatio="906" firstSheet="5" activeTab="11"/>
  </bookViews>
  <sheets>
    <sheet name="CENTRO" sheetId="12" r:id="rId1"/>
    <sheet name="SCUOLE" sheetId="13" r:id="rId2"/>
    <sheet name="ARBUSTI" sheetId="40" r:id="rId3"/>
    <sheet name="PIANTE GIOVANI" sheetId="38" r:id="rId4"/>
    <sheet name="SIEPI" sheetId="28" r:id="rId5"/>
    <sheet name="FIORIERE" sheetId="21" r:id="rId6"/>
    <sheet name="AIUOLE" sheetId="22" r:id="rId7"/>
    <sheet name="IMPIANTI IRRIG" sheetId="23" r:id="rId8"/>
    <sheet name="BANCHINE" sheetId="32" r:id="rId9"/>
    <sheet name="AREE ATTREZZATE" sheetId="46" r:id="rId10"/>
    <sheet name="BAULETTI E ROTATORIE" sheetId="16" r:id="rId11"/>
    <sheet name="altre schede" sheetId="47" r:id="rId12"/>
  </sheets>
  <definedNames>
    <definedName name="_xlnm._FilterDatabase" localSheetId="2" hidden="1">ARBUSTI!$A$1:$A$183</definedName>
    <definedName name="_xlnm._FilterDatabase" localSheetId="9" hidden="1">'AREE ATTREZZATE'!$A$3:$B$215</definedName>
    <definedName name="_xlnm._FilterDatabase" localSheetId="8" hidden="1">BANCHINE!$A$2:$F$276</definedName>
    <definedName name="_xlnm._FilterDatabase" localSheetId="10" hidden="1">'BAULETTI E ROTATORIE'!$A$1:$A$109</definedName>
    <definedName name="_xlnm._FilterDatabase" localSheetId="0" hidden="1">CENTRO!$A$3:$C$102</definedName>
    <definedName name="_xlnm._FilterDatabase" localSheetId="1" hidden="1">SCUOLE!$A$4:$E$92</definedName>
    <definedName name="_xlnm._FilterDatabase" localSheetId="4" hidden="1">SIEPI!$A$2:$D$161</definedName>
  </definedNames>
  <calcPr calcId="145621"/>
</workbook>
</file>

<file path=xl/calcChain.xml><?xml version="1.0" encoding="utf-8"?>
<calcChain xmlns="http://schemas.openxmlformats.org/spreadsheetml/2006/main">
  <c r="D274" i="32"/>
  <c r="B6" i="28" l="1"/>
  <c r="B7"/>
  <c r="B8"/>
  <c r="B10"/>
  <c r="B11"/>
  <c r="B23"/>
  <c r="B99"/>
  <c r="B127"/>
  <c r="B161" l="1"/>
  <c r="D91" i="13" l="1"/>
  <c r="D71" l="1"/>
  <c r="B23" i="40" l="1"/>
  <c r="B6" i="22" l="1"/>
  <c r="B9" l="1"/>
  <c r="B148" i="40"/>
  <c r="B176" l="1"/>
  <c r="B31" l="1"/>
  <c r="B162" i="38" l="1"/>
  <c r="B91" i="46" l="1"/>
  <c r="B201" s="1"/>
  <c r="B72" i="12"/>
  <c r="B102" s="1"/>
  <c r="B77"/>
  <c r="B215" i="46"/>
  <c r="B4" i="40"/>
  <c r="B18"/>
  <c r="B121"/>
  <c r="B158"/>
  <c r="D5" i="32"/>
  <c r="D10"/>
  <c r="D12"/>
  <c r="B16"/>
  <c r="D31"/>
  <c r="B158"/>
  <c r="D162"/>
  <c r="B90" i="12"/>
  <c r="C12" i="21"/>
  <c r="B26" i="38"/>
  <c r="B103"/>
  <c r="B118"/>
  <c r="B274"/>
  <c r="B300"/>
  <c r="B181" i="40" l="1"/>
</calcChain>
</file>

<file path=xl/sharedStrings.xml><?xml version="1.0" encoding="utf-8"?>
<sst xmlns="http://schemas.openxmlformats.org/spreadsheetml/2006/main" count="2645" uniqueCount="2150">
  <si>
    <t xml:space="preserve">BOLDINI    </t>
  </si>
  <si>
    <t xml:space="preserve">CASA VEDOVE   </t>
  </si>
  <si>
    <t>Via Indipendenza, 4</t>
  </si>
  <si>
    <t>Via Eridano    (da Via Michelini a incrocio Via Diamantina)</t>
  </si>
  <si>
    <t xml:space="preserve">Via Spartaco </t>
  </si>
  <si>
    <t>Gaibanella Via Sansoni (parco del Sole)</t>
  </si>
  <si>
    <t>ROTONDA VIA COMACCHIO</t>
  </si>
  <si>
    <t>(1800 - 500) x 2 = 2600</t>
  </si>
  <si>
    <t>Via Pioppa</t>
  </si>
  <si>
    <t>Via Crispa</t>
  </si>
  <si>
    <t>Via Ca' Vecchia</t>
  </si>
  <si>
    <t>civ. 10</t>
  </si>
  <si>
    <t>civ. 14</t>
  </si>
  <si>
    <t>civ. 24</t>
  </si>
  <si>
    <t>civ. 26</t>
  </si>
  <si>
    <t>civ. 43</t>
  </si>
  <si>
    <t>acero campestre</t>
  </si>
  <si>
    <t>Via Ponte Ferriani da Via sabbiosa a Via Pontegradella</t>
  </si>
  <si>
    <t xml:space="preserve">Via Michelini </t>
  </si>
  <si>
    <t>Duran - Malpasso (set. 2009)</t>
  </si>
  <si>
    <t>Via Raspi da P. Assa a cimitero Villanova mt 500+880 da cimitero a v. Fortunata +720 da v. Fortunata a v. Panigalli</t>
  </si>
  <si>
    <t>Via Valpagliaro</t>
  </si>
  <si>
    <t>Via Poletti, 65</t>
  </si>
  <si>
    <t>Sc. Media</t>
  </si>
  <si>
    <t>Via Monteuliveto, 119</t>
  </si>
  <si>
    <t>Via Passega.</t>
  </si>
  <si>
    <t xml:space="preserve">Via Pastro parco frassini   </t>
  </si>
  <si>
    <t>Renata di Francia</t>
  </si>
  <si>
    <t xml:space="preserve">Via Pisacane - Via Meli </t>
  </si>
  <si>
    <t>Via Stefani</t>
  </si>
  <si>
    <t>Pontegradella</t>
  </si>
  <si>
    <t>PARCO PETER PAN</t>
  </si>
  <si>
    <t>SCUOLA ASILO KRASNODAR</t>
  </si>
  <si>
    <t>MATERNA GOBETTI  - Via Goretti</t>
  </si>
  <si>
    <t>Via S. Margherita</t>
  </si>
  <si>
    <t>650 da Borgo Punta alla rotonda solo 1 lato + (1200x2 dalla rotonda a fine comune) = 3050</t>
  </si>
  <si>
    <t>Via del Pontino</t>
  </si>
  <si>
    <t>Via Due Abeti</t>
  </si>
  <si>
    <t>17 oleandri, 1 cespuglio forsizia, 5 cotonaster di cui 1 morto</t>
  </si>
  <si>
    <t>VIALE A. D'ESTE - CANEVA - FORMIGNANA</t>
  </si>
  <si>
    <t>Ciclabile Francolino-V.Calzolai</t>
  </si>
  <si>
    <t>VIA</t>
  </si>
  <si>
    <t>CIV.</t>
  </si>
  <si>
    <t>EX MUSARCH - RACCONTINFANZIA</t>
  </si>
  <si>
    <t>ZONA NORD - EST</t>
  </si>
  <si>
    <t xml:space="preserve">circ. 3 Zona NORD-OVEST  </t>
  </si>
  <si>
    <t>Via Pontida</t>
  </si>
  <si>
    <t>Michelini - Due Abeti -v. Fellini (Buriani Auto) (2008)</t>
  </si>
  <si>
    <t>Via Camposabbionario, 11/a</t>
  </si>
  <si>
    <t>Ex Casa di Italo Balbo</t>
  </si>
  <si>
    <t>Cona</t>
  </si>
  <si>
    <t>Scuola Media</t>
  </si>
  <si>
    <t xml:space="preserve">RENATA DI FRANCIA - LUCREZIA BORGIA   </t>
  </si>
  <si>
    <t>VIA PASTRO</t>
  </si>
  <si>
    <t>VIA POLETTI</t>
  </si>
  <si>
    <t>P.TA RENO TORRE OROLOGIO (PODESTA')</t>
  </si>
  <si>
    <t>300+ (350x2) +200 = 1200</t>
  </si>
  <si>
    <t>Via Corazza</t>
  </si>
  <si>
    <t>Via Virgili - zona dietro asilo Boara</t>
  </si>
  <si>
    <t>ELEMENTARE TUMIATI</t>
  </si>
  <si>
    <t>V.LE BELVEDERE</t>
  </si>
  <si>
    <t>9 lagestroemia, 1 hibiscus - massacrati da loro</t>
  </si>
  <si>
    <t>HUNTER EC</t>
  </si>
  <si>
    <t>minijet dinamici</t>
  </si>
  <si>
    <t>Valle</t>
  </si>
  <si>
    <t>Via Vescovo</t>
  </si>
  <si>
    <t>Ex Materna e Media ora centro diurno</t>
  </si>
  <si>
    <t>Via Pignare</t>
  </si>
  <si>
    <t xml:space="preserve">Via Arginone </t>
  </si>
  <si>
    <t>Via Bacchelli</t>
  </si>
  <si>
    <t>Via Quaranta Staia</t>
  </si>
  <si>
    <t>P.TA RIZZIERI - C.SO PIAVE</t>
  </si>
  <si>
    <t>CASSOLI</t>
  </si>
  <si>
    <t>MANINI</t>
  </si>
  <si>
    <t>MONTEGRAPPA</t>
  </si>
  <si>
    <t>Nido "M. Cavallari"</t>
  </si>
  <si>
    <t>Via B. Tisi da Garofalo</t>
  </si>
  <si>
    <t>Via Caldirolo</t>
  </si>
  <si>
    <t>ZONA EST</t>
  </si>
  <si>
    <t>Via Pacchenia</t>
  </si>
  <si>
    <t>3200 x 2 = 6400</t>
  </si>
  <si>
    <t>Via Passionella</t>
  </si>
  <si>
    <t xml:space="preserve">Via Piffarello </t>
  </si>
  <si>
    <t>Via Pontisette</t>
  </si>
  <si>
    <t>Via Penavara</t>
  </si>
  <si>
    <t>Via Piganta</t>
  </si>
  <si>
    <t>Via Rondine - Marrara.</t>
  </si>
  <si>
    <t>Via Ponte Melica</t>
  </si>
  <si>
    <t>Via Prati</t>
  </si>
  <si>
    <t>Via Primaro</t>
  </si>
  <si>
    <t>Materna "Benzi"</t>
  </si>
  <si>
    <t xml:space="preserve">Via Bragoncino da v. Unione a v. Copparo,e la attraversa </t>
  </si>
  <si>
    <t>Via Cà Nove</t>
  </si>
  <si>
    <t>Via Calzolai  + (Cimitero)</t>
  </si>
  <si>
    <t xml:space="preserve">PORTO FLUVIALE </t>
  </si>
  <si>
    <t>VIA CALZOLAI</t>
  </si>
  <si>
    <t>DE MARCHI - lato giochi fronte O.Palme</t>
  </si>
  <si>
    <t>DE MARCHI - OLOF PALME</t>
  </si>
  <si>
    <t>Via della Chiusa DA V. Ponteferriani a v. Due Torri</t>
  </si>
  <si>
    <t>20 forsizie, 40 vari (viburni), 8 spiree, 10 sirene, 5 tamerici, 8 melograni, 12 euonimi,10 fotinie, 19 budleie</t>
  </si>
  <si>
    <t>Fotinia + cotoneaster</t>
  </si>
  <si>
    <t>Via Bova da Vescovo a confine comunale</t>
  </si>
  <si>
    <t>Via Buttifredo</t>
  </si>
  <si>
    <t>Via Galli - Cona.</t>
  </si>
  <si>
    <t>Via Rabin</t>
  </si>
  <si>
    <t>CIRCOSCRIZIONE EST</t>
  </si>
  <si>
    <t>Scuola elem.Villaggio INA</t>
  </si>
  <si>
    <t>Via Riposo   (Cimitero di Casaglia)</t>
  </si>
  <si>
    <t>Via Malagù</t>
  </si>
  <si>
    <t>ZONA:   FOCOMORTO - PONTEGRADELLA</t>
  </si>
  <si>
    <t>Via Sabbiosa</t>
  </si>
  <si>
    <t>Via Scorsuro</t>
  </si>
  <si>
    <t>Via Wagner</t>
  </si>
  <si>
    <t>MADONNA DELLA NEVE (Fossanova S. Marco) da 07/10</t>
  </si>
  <si>
    <t>MARCONI- UFF. COMUNE aiuola dx entrata</t>
  </si>
  <si>
    <t>CIRCOSCRIZIONE 3</t>
  </si>
  <si>
    <t>Via Ventura da Rosseglina/Palmirano+Palmirano della Ventura</t>
  </si>
  <si>
    <t>P.ta Righi.</t>
  </si>
  <si>
    <t>VIA MARI-  POMPOSA</t>
  </si>
  <si>
    <t>Via Vela fino a Gorgo/Quadrifoglio</t>
  </si>
  <si>
    <t>Via Carlotti - Via Barchessa (S.Bartolomeo)</t>
  </si>
  <si>
    <t>Via Colagrande, 45</t>
  </si>
  <si>
    <t>Via Francia</t>
  </si>
  <si>
    <t>1 Lagerstroemia,1 hibiscus</t>
  </si>
  <si>
    <t>Porta Reno</t>
  </si>
  <si>
    <t>VIA DEI CEDRI (INTERNA E CICLABILE)</t>
  </si>
  <si>
    <t>rose</t>
  </si>
  <si>
    <t>Via Ferraresi</t>
  </si>
  <si>
    <t>S.MARIA DELLA CONSOLAZIONE</t>
  </si>
  <si>
    <t>VIA BONONE</t>
  </si>
  <si>
    <t>1 Lagerstroemia, 1 hibiscus</t>
  </si>
  <si>
    <t>VIA MASANIELLO</t>
  </si>
  <si>
    <t>VIA MILAZZO</t>
  </si>
  <si>
    <t xml:space="preserve">Sc.elem.  " M. Poledrelli" </t>
  </si>
  <si>
    <t>Poletti -Ippodromo  ciclabile (febb 11)</t>
  </si>
  <si>
    <t>Via Don Dioli - Pontelagoscuro</t>
  </si>
  <si>
    <t>Via Galassi - Barco</t>
  </si>
  <si>
    <t>Via Migliari - Orsatti - Pontelagoscuro</t>
  </si>
  <si>
    <t xml:space="preserve">2 Lagerstroemia, 1 Hibiscus </t>
  </si>
  <si>
    <t>FABBRI - PUTINATI (AIUOLE)</t>
  </si>
  <si>
    <t>Aminta (07/10)</t>
  </si>
  <si>
    <r>
      <t xml:space="preserve">(2500 x 2) + (1800 x 2) = 8600 +4X200  Fare scarpata asilo a Boara fino a muro di confine </t>
    </r>
    <r>
      <rPr>
        <b/>
        <sz val="10"/>
        <rFont val="Times New Roman"/>
        <family val="1"/>
      </rPr>
      <t>per un totale di 9.400 mt</t>
    </r>
  </si>
  <si>
    <t>FONDO RENO - VIA CATENA</t>
  </si>
  <si>
    <t>P.zza Buozzi</t>
  </si>
  <si>
    <t>Materna</t>
  </si>
  <si>
    <t>BOSCHETTO (scuola elementare)</t>
  </si>
  <si>
    <t>CAPUZZO</t>
  </si>
  <si>
    <t>Via Bardocchia</t>
  </si>
  <si>
    <t>3 lagestroemie,5 rosai</t>
  </si>
  <si>
    <t>GIARDINI V.LE CAVOUR CASTELLO</t>
  </si>
  <si>
    <t>VIA DELL’ACERO</t>
  </si>
  <si>
    <t>Porta Romana (2009)</t>
  </si>
  <si>
    <t>S. CATERINA DA SIENA - BOCCACCIO - PETRARCA - MANZONI</t>
  </si>
  <si>
    <t>ERCOLE D'ESTE + certosa e Portone</t>
  </si>
  <si>
    <t>Via Valdicuore</t>
  </si>
  <si>
    <t>Via XI Poletti</t>
  </si>
  <si>
    <t>Via Portogallo.</t>
  </si>
  <si>
    <t>Via Masi, 118</t>
  </si>
  <si>
    <t>VILLANOVA</t>
  </si>
  <si>
    <t xml:space="preserve">VIGILI VIA DARSENA   </t>
  </si>
  <si>
    <t xml:space="preserve">Via Lavezzola </t>
  </si>
  <si>
    <t>Piazzale Giordano Bruno</t>
  </si>
  <si>
    <t>XXIV MAGGIO</t>
  </si>
  <si>
    <t xml:space="preserve">ZONA VIA BOLOGNA </t>
  </si>
  <si>
    <t>S.ROMANO aiuola</t>
  </si>
  <si>
    <t>AZZO NOVELLO</t>
  </si>
  <si>
    <t>Mizzana - ex scuola elementare Via Traversagno, 29</t>
  </si>
  <si>
    <t>Viale IV Novembre - Contrada di S. Giacomo</t>
  </si>
  <si>
    <t>Viale IV Novembre - "C.F.P."</t>
  </si>
  <si>
    <t>Via Bologna, 49 - sede Circoscrizione 2</t>
  </si>
  <si>
    <t>Via Chiesa, 170 - San Martino - sede Avis</t>
  </si>
  <si>
    <t xml:space="preserve">Via Chiorboli, 69 - sabbioni - ex scuola elementare </t>
  </si>
  <si>
    <t>Via Ravenna, 669 - Gaibana - ex scuola elementare</t>
  </si>
  <si>
    <t>Via Argenta, 65 - Monestirolo - ex scuola elementare</t>
  </si>
  <si>
    <t>4 Lagerstroemia</t>
  </si>
  <si>
    <t>1 Lagerstroemia, 2 Hibiscus</t>
  </si>
  <si>
    <t>30 celtis, 12 frassini, 1 lirio , 9 olmi, 8 tigli, 8 robinie, arbusti vari</t>
  </si>
  <si>
    <t>500 solo un lato perché il resto è area verde oppure case</t>
  </si>
  <si>
    <t>Via Ungheria - campo calcio</t>
  </si>
  <si>
    <t>PALAZZO DIAMANTI dietro</t>
  </si>
  <si>
    <t>PALAZZO MASSARI</t>
  </si>
  <si>
    <t>1 pioppo, 1 frassino</t>
  </si>
  <si>
    <t>Via Maccanti</t>
  </si>
  <si>
    <t>V.LE CAVOUR + Palazzo Regione + Contr. Della Rosa</t>
  </si>
  <si>
    <t>2350x2 = 4700 + 200 (100 x 2 passate) incrocio con v. Beethoven</t>
  </si>
  <si>
    <t>Panciato - Acacie - Pioppa (2008)</t>
  </si>
  <si>
    <t>P.za Solidarietà  - Cassana</t>
  </si>
  <si>
    <t>Monti Perticari.</t>
  </si>
  <si>
    <t>Cavour - Giardini Standa Cadorina</t>
  </si>
  <si>
    <t xml:space="preserve"> </t>
  </si>
  <si>
    <t>1arbusto all'incrocio</t>
  </si>
  <si>
    <t>Via Zerbinata - Francolino</t>
  </si>
  <si>
    <t>Via Albini - Artioli - Cassana</t>
  </si>
  <si>
    <t>Via Cento - Zola - Porotto</t>
  </si>
  <si>
    <t>Via Divisione Garibaldina - Mizzana</t>
  </si>
  <si>
    <t>Via Fenilnuovo - Mizzana</t>
  </si>
  <si>
    <t>Via Valle Fattibello lato canale (fronte asilo) - campo calcio</t>
  </si>
  <si>
    <t>Via Baricorda</t>
  </si>
  <si>
    <t>Via Cà Bruciate</t>
  </si>
  <si>
    <t>Pisacane Parco dell'amicizia (2010)</t>
  </si>
  <si>
    <t>PARCHEGGIO KENNEDY</t>
  </si>
  <si>
    <t>Via Maragno (palestra Barco)</t>
  </si>
  <si>
    <t>SANTA CATERINA DA SIENA</t>
  </si>
  <si>
    <t>Sc. elem + Media" C. Tura"</t>
  </si>
  <si>
    <t>Via della Libertà 9</t>
  </si>
  <si>
    <t>VIA BOSCHETTO EX MATERNA</t>
  </si>
  <si>
    <t xml:space="preserve">1 glicine </t>
  </si>
  <si>
    <t>arbusti vari nei bauletti stradali</t>
  </si>
  <si>
    <t xml:space="preserve">Via Pianelle </t>
  </si>
  <si>
    <t>Morari - Borrelli - Chizzolini</t>
  </si>
  <si>
    <t>3 lecci</t>
  </si>
  <si>
    <t>Balboni - Bologna (2011)</t>
  </si>
  <si>
    <t>Peri con irrigazione</t>
  </si>
  <si>
    <t>Savonuzzi - Montefiorino 2011</t>
  </si>
  <si>
    <t>Varie</t>
  </si>
  <si>
    <t>Morante - Serao</t>
  </si>
  <si>
    <t>10 tigli</t>
  </si>
  <si>
    <t>IV Novembre area gioco (2011)</t>
  </si>
  <si>
    <t>2 varie + 7 robinie</t>
  </si>
  <si>
    <t>350 x 2 = 700</t>
  </si>
  <si>
    <t>Via Bonifiche</t>
  </si>
  <si>
    <t>Via Dolcetti</t>
  </si>
  <si>
    <t>BAGARO</t>
  </si>
  <si>
    <t>62 rose</t>
  </si>
  <si>
    <t>BEETHOVEN (PISCINA)</t>
  </si>
  <si>
    <t>GERANI</t>
  </si>
  <si>
    <t>Via Fogazzaro campo calcio</t>
  </si>
  <si>
    <t>frassino ossifilo</t>
  </si>
  <si>
    <t>QUARTESANA - P.zza</t>
  </si>
  <si>
    <t>2 Hibiscus</t>
  </si>
  <si>
    <t>Via S. Domenico</t>
  </si>
  <si>
    <t>(1700x2) + 300 + (750x2) = 5200</t>
  </si>
  <si>
    <t>Via Sbarra</t>
  </si>
  <si>
    <t>Viale Krasnodar</t>
  </si>
  <si>
    <t>Casaglia</t>
  </si>
  <si>
    <t xml:space="preserve">Via del Platano   </t>
  </si>
  <si>
    <t>Via Spartaco (parcheggio Diamanti)</t>
  </si>
  <si>
    <t>Via Catena, 98</t>
  </si>
  <si>
    <t>Gessi/Barbieri (2011)</t>
  </si>
  <si>
    <t>PORPORANA</t>
  </si>
  <si>
    <t>1 hibiscus,1 rosaio, 1 budleia</t>
  </si>
  <si>
    <t xml:space="preserve">RAVALLE </t>
  </si>
  <si>
    <t>Via Coronella, 92</t>
  </si>
  <si>
    <t>Quartesana</t>
  </si>
  <si>
    <t>PALAZZO ZANARDI - VIA ROMEI</t>
  </si>
  <si>
    <t>Via Brigate Garibaldi, 18</t>
  </si>
  <si>
    <t>Parco Massari</t>
  </si>
  <si>
    <t xml:space="preserve">GHIARA    </t>
  </si>
  <si>
    <t>Via Bersaglieri del Po - Giovecca</t>
  </si>
  <si>
    <t>Frassini o.</t>
  </si>
  <si>
    <t>VIA BONFIGLIOLI</t>
  </si>
  <si>
    <t>VIA BOSCHETTO</t>
  </si>
  <si>
    <t>Materna "C. Calzari"</t>
  </si>
  <si>
    <t>200 X 2 = 400 da inserire perché non in elenco</t>
  </si>
  <si>
    <t>Asilo Suore</t>
  </si>
  <si>
    <t>Rain Bird</t>
  </si>
  <si>
    <t>BARCO VIA GATTI CASAZZA</t>
  </si>
  <si>
    <t xml:space="preserve">2 Lagerstroemia </t>
  </si>
  <si>
    <t>Via Quercia</t>
  </si>
  <si>
    <t>Via Rocca</t>
  </si>
  <si>
    <t>3300 x 2 = 6600</t>
  </si>
  <si>
    <t>Via Rocchetta</t>
  </si>
  <si>
    <t>Via Melograno</t>
  </si>
  <si>
    <t>VIA AMINTA</t>
  </si>
  <si>
    <t>DEL CAMPO civ. 17</t>
  </si>
  <si>
    <t>ZONA NORD</t>
  </si>
  <si>
    <t>Via Valle Gallare, 27</t>
  </si>
  <si>
    <t>DENORE</t>
  </si>
  <si>
    <t>700x2 = 1400</t>
  </si>
  <si>
    <t>Viale O. Furioso - F. Testi -  bocciofila + panchine</t>
  </si>
  <si>
    <t>Via Imperiale da v. Pelosa a possessione Sanga</t>
  </si>
  <si>
    <t>Via Valle Campazzo.</t>
  </si>
  <si>
    <t>VIA COMITATO DI LIBERAZIONE</t>
  </si>
  <si>
    <t>FORTEZZA-CASTELTEDALDO-PAOLO V</t>
  </si>
  <si>
    <t xml:space="preserve">PARCHEGGIO SAN GUGLIELMO    </t>
  </si>
  <si>
    <t>Via Cascina da v. Cembalina a ex scuole Spinazzino</t>
  </si>
  <si>
    <t>Ex Materna " Banzi"</t>
  </si>
  <si>
    <t>Gaibanella</t>
  </si>
  <si>
    <t>Via Bongiovanni</t>
  </si>
  <si>
    <t>Via Carretti</t>
  </si>
  <si>
    <t>GIOVANNI XXIII aiuola</t>
  </si>
  <si>
    <t>Alfonso d'Este vicino area gioco (mar 11)</t>
  </si>
  <si>
    <t>GIARDINI V.LE CAVOUR CENTRALE</t>
  </si>
  <si>
    <t xml:space="preserve">CIVICO LAPIDARIO    </t>
  </si>
  <si>
    <t>GAMBONE</t>
  </si>
  <si>
    <t>GIARDINI V.LE CAVOUR</t>
  </si>
  <si>
    <t>GIARDINO DELLE DUCHESSE</t>
  </si>
  <si>
    <t>RAVALLE di fronte case popolari</t>
  </si>
  <si>
    <t>1200 x 2 = 2400</t>
  </si>
  <si>
    <t>Via Viazza</t>
  </si>
  <si>
    <t>Via I. Svevo, 1</t>
  </si>
  <si>
    <t>11 Hibiscus</t>
  </si>
  <si>
    <t>2 Lagerstroemia, 4 Hibiscus</t>
  </si>
  <si>
    <t>14 abelia, 1 rosmarino, 10 cotoneaster, 1 fotinia, 1 agrifoglio, 2 piracanta, 4 viburni, 1 ligustro, 2 aceri (cortle interno) - 2 osmantus, 3 cotoneaster, 2 abelia, 4 fotinia, 3 viburni, 1 agrifoglio (cortile interno), 8 arbusti esterni (4 melograni, 4 osmantus) + 13 rosai</t>
  </si>
  <si>
    <t>Via Biancospino.</t>
  </si>
  <si>
    <t>Via Bonfiglioli</t>
  </si>
  <si>
    <t xml:space="preserve">circ. 3 ZONA NORD </t>
  </si>
  <si>
    <t>580 x 2 =1160 + 200 nella via della stazione</t>
  </si>
  <si>
    <t>Via della Cooperazione / Ponte di Nascimbeni - S. Egidio</t>
  </si>
  <si>
    <t>Materna "D.B. Jovine"</t>
  </si>
  <si>
    <t>MARCA E TIPO CENTRALINA</t>
  </si>
  <si>
    <t>GALCON 1</t>
  </si>
  <si>
    <t>150 in tutto</t>
  </si>
  <si>
    <t>Via Banti.</t>
  </si>
  <si>
    <t>VIA BOCCACCIO</t>
  </si>
  <si>
    <t>1 Hibiscus</t>
  </si>
  <si>
    <t>Materna" G. Galilei"</t>
  </si>
  <si>
    <t>Via G. Galilei, 6</t>
  </si>
  <si>
    <t>V.LE KRASNODAR (esterno scuola de pisis)</t>
  </si>
  <si>
    <t>Via Miroglia da v. Pacchenia a v. Pomposa</t>
  </si>
  <si>
    <t xml:space="preserve">Carlo Mayr </t>
  </si>
  <si>
    <t>PARCO ARCOBALENO</t>
  </si>
  <si>
    <t>P.le Kennedy</t>
  </si>
  <si>
    <t>Via Ippodromo area attrezzata</t>
  </si>
  <si>
    <t xml:space="preserve">Via Falcone </t>
  </si>
  <si>
    <t>Via dell'Ansa</t>
  </si>
  <si>
    <t>Via Fienilnuovo-Via Traversagno - Mizzana</t>
  </si>
  <si>
    <t>Via Gessi Nives - Mizzana</t>
  </si>
  <si>
    <t>Via Gorini - Porotto</t>
  </si>
  <si>
    <t>Albarea</t>
  </si>
  <si>
    <t xml:space="preserve">ex elem. </t>
  </si>
  <si>
    <t>via Massafiscaglia</t>
  </si>
  <si>
    <t>VIA MULINETTO - BIXIO</t>
  </si>
  <si>
    <t>Via Pignola da v. Ravenna a S. Domenico</t>
  </si>
  <si>
    <t>Monti Perticari - area giochi 2010</t>
  </si>
  <si>
    <t>CASSANA - MATERNA</t>
  </si>
  <si>
    <t>Via Boschetto, 1</t>
  </si>
  <si>
    <t>dinamici Toro "tr50" 6 settori</t>
  </si>
  <si>
    <t xml:space="preserve">200 x 2 = 400 </t>
  </si>
  <si>
    <t>Via Diana</t>
  </si>
  <si>
    <t>Via Ladino</t>
  </si>
  <si>
    <t>Via Musico</t>
  </si>
  <si>
    <t>P.LE S. GIOVANNI</t>
  </si>
  <si>
    <t>P.ZZA SQUARZANTI</t>
  </si>
  <si>
    <t>POMPOSA monumento</t>
  </si>
  <si>
    <t>S. GIORGIO</t>
  </si>
  <si>
    <t>SOTTOMURA S. ROCCO</t>
  </si>
  <si>
    <t xml:space="preserve"> Froldo Mosti da Chiorboli a cimitero Fossadalbero160mt+640mt Chiorboli /argine fiume po confine comunale</t>
  </si>
  <si>
    <t xml:space="preserve">GAIBANELLA -VIA SANSONI E SCUOLE ELEMENTARI </t>
  </si>
  <si>
    <t xml:space="preserve">35 tigli, 2 ginko, 1 carpino, 2 celtis, 2 aceri </t>
  </si>
  <si>
    <t>Dioli- area giochi 2010</t>
  </si>
  <si>
    <t>Torrione San Giovanni (2011)</t>
  </si>
  <si>
    <t>Via Colombarola</t>
  </si>
  <si>
    <t>ZONA:          AGUSCELLO</t>
  </si>
  <si>
    <t>(450 x 2) + (1450 x 2) = 3800</t>
  </si>
  <si>
    <t>PALAZZO SCHIFANOIA</t>
  </si>
  <si>
    <t>Rampari di S. Rocco sopra mura</t>
  </si>
  <si>
    <t>MUSEO DELL’ILLUSTRAZIONE</t>
  </si>
  <si>
    <t>chiusa</t>
  </si>
  <si>
    <t>Materna "Pio XII"</t>
  </si>
  <si>
    <t>Via Bentivoglio, 16</t>
  </si>
  <si>
    <t>2 rosai</t>
  </si>
  <si>
    <t>Via Franchi Bononi - Via Brondi</t>
  </si>
  <si>
    <t>IPPOGRIFO</t>
  </si>
  <si>
    <t>S. ROMANO    - MUSEO DEL DUOMO (interno ed esterno)</t>
  </si>
  <si>
    <t>LUOGO</t>
  </si>
  <si>
    <t>BORGO PUNTA</t>
  </si>
  <si>
    <t>STAZIONE Aiuola</t>
  </si>
  <si>
    <t>S. GIACOMO</t>
  </si>
  <si>
    <t>SMERALDINA- CARBONI</t>
  </si>
  <si>
    <t>Via Ladino, 19</t>
  </si>
  <si>
    <t>Via Gelsomini - Malborghetto di B.</t>
  </si>
  <si>
    <t>Via Gladioli - Malborghetto di B.</t>
  </si>
  <si>
    <t>Via Mongardi - Pontetravagli (2009) - Pontegradella</t>
  </si>
  <si>
    <t>Via Navarra - Malborghetto di B.</t>
  </si>
  <si>
    <t>Via Piantata. - Pontegradella</t>
  </si>
  <si>
    <t>Via Pioppa (davanti chiesa) - Pontegradella</t>
  </si>
  <si>
    <t>Via Sandri - Boara</t>
  </si>
  <si>
    <t>1 acero campestre</t>
  </si>
  <si>
    <t>Bulgarelli (mar. 11)</t>
  </si>
  <si>
    <t>Sc. Elem. "G.B. Guarini"</t>
  </si>
  <si>
    <t>Caretti</t>
  </si>
  <si>
    <t>Via Ostaggi</t>
  </si>
  <si>
    <t>tigli + varie</t>
  </si>
  <si>
    <t>Via Pitteri - Roveroni</t>
  </si>
  <si>
    <t xml:space="preserve">Via Pitteri - Campo </t>
  </si>
  <si>
    <t>Via Quadrifoglio</t>
  </si>
  <si>
    <t>Via delle Lenze da v. Panigalli a v. Oppietto</t>
  </si>
  <si>
    <t>Via Matrana</t>
  </si>
  <si>
    <t>Via Oppietto</t>
  </si>
  <si>
    <t>Alfonso d'Este vicino chiosco bar (febb 11)</t>
  </si>
  <si>
    <t>WAFER MASTER MOD.57354</t>
  </si>
  <si>
    <t>ala gocciolante</t>
  </si>
  <si>
    <t>LOCALITA'</t>
  </si>
  <si>
    <t xml:space="preserve">Argine Po        </t>
  </si>
  <si>
    <t>Via Acquedotto</t>
  </si>
  <si>
    <t>(6450-100) x 2 = 12700</t>
  </si>
  <si>
    <t>Via Venturi - Misericordia</t>
  </si>
  <si>
    <t>2 pioppi, 6 frassini, 35 carpini</t>
  </si>
  <si>
    <t>Via Madonna della Neve,53</t>
  </si>
  <si>
    <t>Via G. Leopardi, 7</t>
  </si>
  <si>
    <t>Porotto</t>
  </si>
  <si>
    <t>BARCO VIA BENTIVOGLIO</t>
  </si>
  <si>
    <t>Via Calatafimi- Indipendenza</t>
  </si>
  <si>
    <t>VIA MUZZARELLI</t>
  </si>
  <si>
    <t>Via del Guercino, 16</t>
  </si>
  <si>
    <t>Alfonso d'Este</t>
  </si>
  <si>
    <t xml:space="preserve">SAFFI   </t>
  </si>
  <si>
    <t>VIALE IV NOVEMBRE</t>
  </si>
  <si>
    <t>VIA BOLDRINI</t>
  </si>
  <si>
    <t>Ferrara</t>
  </si>
  <si>
    <t>Leati - Sitti (2010)</t>
  </si>
  <si>
    <t>Via Gualandi</t>
  </si>
  <si>
    <t>GARDENA 2</t>
  </si>
  <si>
    <t>ZONA:   CORLO</t>
  </si>
  <si>
    <t>ZONA:    DENORE - SUD V. POMPOSA - PARASACCO</t>
  </si>
  <si>
    <t>CORAMARI,4 ADSU</t>
  </si>
  <si>
    <t>Nido e Materna "A. Pacinotti"</t>
  </si>
  <si>
    <t>Nido " Gobetti"</t>
  </si>
  <si>
    <t>Via Berta</t>
  </si>
  <si>
    <t>Viale Costituzione/ Via Felisatti</t>
  </si>
  <si>
    <t>Gavioli / N. Sauro</t>
  </si>
  <si>
    <t>Parco della Vita ( via Canapa )</t>
  </si>
  <si>
    <t>Via Grillenzoni/Bosi / Canani = parco Arcobaleno.</t>
  </si>
  <si>
    <t>Via Prisciani</t>
  </si>
  <si>
    <t>3100 x 2 = 6200</t>
  </si>
  <si>
    <t>PIANGIPANE-RIPAGRANDE</t>
  </si>
  <si>
    <t>PIAVE</t>
  </si>
  <si>
    <t>ISONZO</t>
  </si>
  <si>
    <t>RIZZIERI TOTI</t>
  </si>
  <si>
    <t>GAVIOLI-NAZARIO SAURO</t>
  </si>
  <si>
    <t>P.le Benvenuti</t>
  </si>
  <si>
    <t>Cortevecchia</t>
  </si>
  <si>
    <t>97 Osmantus,155 Lonicera,97 Tassi, 25 abelia</t>
  </si>
  <si>
    <t>Vallicelle</t>
  </si>
  <si>
    <t>Vallina</t>
  </si>
  <si>
    <t>tiglio</t>
  </si>
  <si>
    <t>3 aceri campestri</t>
  </si>
  <si>
    <t>Fare tutta la scarpata fino a fosso (mt. 200)</t>
  </si>
  <si>
    <t>Via Casalta da Boccale a Prato donne a Palmirano</t>
  </si>
  <si>
    <t>Ciclabile lato campeggio</t>
  </si>
  <si>
    <t>1 rosai, 1 calicantus</t>
  </si>
  <si>
    <t>9 Lagerstroemia</t>
  </si>
  <si>
    <t>Fossanova S.M.</t>
  </si>
  <si>
    <t>Torre Fossa-piazza Via Fabbri - Monumento</t>
  </si>
  <si>
    <t>Via Aminta - Pontelagoscuro</t>
  </si>
  <si>
    <t>P.za Mons. Cavallini - Pontelagoscuro</t>
  </si>
  <si>
    <t>Via Braghini - Pontelagoscuro</t>
  </si>
  <si>
    <t>Via della Carpa - Francolino</t>
  </si>
  <si>
    <t>Via della Trota - Francolino</t>
  </si>
  <si>
    <t>(4500 + 100) x 2 = 9200 c'è un tratto di via da v. Quadrifoglio che finisce contro la super che è impenetrabile e non facciamo</t>
  </si>
  <si>
    <t>Via Mingozzi</t>
  </si>
  <si>
    <t>Via Ricciarelli</t>
  </si>
  <si>
    <t>(1600 + 1500) x 2 = 6200</t>
  </si>
  <si>
    <t>Malborghetto</t>
  </si>
  <si>
    <t>Via Calzolai, 136</t>
  </si>
  <si>
    <t>Francolino</t>
  </si>
  <si>
    <t>Via Forno</t>
  </si>
  <si>
    <t>Via Froldo</t>
  </si>
  <si>
    <t>Via Ghetia</t>
  </si>
  <si>
    <t>Morante, Serao, Bellonci</t>
  </si>
  <si>
    <t>38 Rosai + gelsomini</t>
  </si>
  <si>
    <t>P.TA VERDI</t>
  </si>
  <si>
    <t xml:space="preserve">S. BARTOLOMEO IN BOSCO - SCUOLA ELEMENTARE </t>
  </si>
  <si>
    <t>SAN ROMANO GRANDE</t>
  </si>
  <si>
    <t>SAN ROMANO PICCOLA</t>
  </si>
  <si>
    <t>Toro 570</t>
  </si>
  <si>
    <t>Via Prato delle Donne Palmirano/Casalta+Casalta /terrapieno superstrada</t>
  </si>
  <si>
    <t>Piazza Quartesana</t>
  </si>
  <si>
    <t>Via Boschetto, 8</t>
  </si>
  <si>
    <t>Cassana</t>
  </si>
  <si>
    <t>Via Galvana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</si>
  <si>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</si>
  <si>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ibiscus</t>
  </si>
  <si>
    <t>RAMPARI SAN PAOLO</t>
  </si>
  <si>
    <t>Via Prinella</t>
  </si>
  <si>
    <t>Via Tigli</t>
  </si>
  <si>
    <t>Via Cà Rossa</t>
  </si>
  <si>
    <t>(400 x 2) + 350 = 1150</t>
  </si>
  <si>
    <t>Via Tenuta</t>
  </si>
  <si>
    <t>Viale IV Novembre .</t>
  </si>
  <si>
    <t>frassino ossifillo</t>
  </si>
  <si>
    <t>Via S. Bartolo</t>
  </si>
  <si>
    <t>LADINO - bauletti rose</t>
  </si>
  <si>
    <t>PALAZZO DIAMANTI davanti</t>
  </si>
  <si>
    <t>PORTA PAOLA</t>
  </si>
  <si>
    <t>Parco Pareschi</t>
  </si>
  <si>
    <t>P.LE MEDAGLIE D’ORO</t>
  </si>
  <si>
    <t>PALAZZO BONACCOSSI</t>
  </si>
  <si>
    <t>PALAZZO DIAMANTI</t>
  </si>
  <si>
    <t xml:space="preserve">G. D’AREZZO     </t>
  </si>
  <si>
    <t xml:space="preserve">S. BARTOLOMEO IN BOSCO 2  monumenti </t>
  </si>
  <si>
    <t>C.so B. Rossetti, 42</t>
  </si>
  <si>
    <t>Materna"G. Rossa"</t>
  </si>
  <si>
    <t>Via P. Nenni, 4</t>
  </si>
  <si>
    <t>Via Monteuliveto,90 - 92</t>
  </si>
  <si>
    <t>WAGNER (area davanti famila)</t>
  </si>
  <si>
    <t>Nido " G. Leopardi"</t>
  </si>
  <si>
    <t xml:space="preserve">PARCHEGGIO DIAMANTI   </t>
  </si>
  <si>
    <t>VIA FELISATTI (in gestione a privati)</t>
  </si>
  <si>
    <t>ligustro</t>
  </si>
  <si>
    <t>VALLE ZAVELEA</t>
  </si>
  <si>
    <t>VIA STORIONE (Francolino)</t>
  </si>
  <si>
    <t>Via Diamantina</t>
  </si>
  <si>
    <t>(400 + 3850) x 2 = 8500</t>
  </si>
  <si>
    <t>Via Malanca</t>
  </si>
  <si>
    <t>Via Padreterno</t>
  </si>
  <si>
    <t>Sc.elem. "Alda Costa"</t>
  </si>
  <si>
    <t>VIA GIUSEPPE FABBRI/Mosconi</t>
  </si>
  <si>
    <t>Via Canal Bianco</t>
  </si>
  <si>
    <t>Via Catena</t>
  </si>
  <si>
    <t>Via Civetta</t>
  </si>
  <si>
    <t>Via Coronella</t>
  </si>
  <si>
    <t>CACCIAGUIDA</t>
  </si>
  <si>
    <t>FAUSTO BERETTA</t>
  </si>
  <si>
    <t>REPUBBLICA</t>
  </si>
  <si>
    <t>GOBETTI</t>
  </si>
  <si>
    <t>S. DOMENICO</t>
  </si>
  <si>
    <t>Villaggio INA,  materna</t>
  </si>
  <si>
    <t>Via Maciga</t>
  </si>
  <si>
    <t>Via Tebaldeo - Malborghetto di B.</t>
  </si>
  <si>
    <t>Via Virgili - zona in prossimità canale - Boara</t>
  </si>
  <si>
    <t>Cavour - Giardini semoforo</t>
  </si>
  <si>
    <t xml:space="preserve">500x2 = 1000 + 1000 a lato abitazioni fare altre 2 passate fino a confine </t>
  </si>
  <si>
    <t>Denominazione</t>
  </si>
  <si>
    <t>Via Zucchelli, 24</t>
  </si>
  <si>
    <t>POLEDRELLI</t>
  </si>
  <si>
    <t>RAMPARI S. ROCCO</t>
  </si>
  <si>
    <t xml:space="preserve">Prinella </t>
  </si>
  <si>
    <t>Prinella parco giochi 1</t>
  </si>
  <si>
    <t>Prinella parco giochi 2(bordo strada v.prinella)</t>
  </si>
  <si>
    <t>miste</t>
  </si>
  <si>
    <t>VIA G. BIANCHI</t>
  </si>
  <si>
    <t>Via Ricciarelli, 74</t>
  </si>
  <si>
    <r>
      <t xml:space="preserve">250 solo un lato +  fare tratto in scarpata in prossimità della pompa angolo v. Massafiscaglia per problemi di visibilità. </t>
    </r>
    <r>
      <rPr>
        <b/>
        <sz val="10"/>
        <rFont val="Times New Roman"/>
        <family val="1"/>
      </rPr>
      <t>Totale Mt. 300</t>
    </r>
  </si>
  <si>
    <t>Via Manferdini</t>
  </si>
  <si>
    <t xml:space="preserve">Elementare Leopardi </t>
  </si>
  <si>
    <t>Via Spinazzino</t>
  </si>
  <si>
    <t>Via Chiesa, 174</t>
  </si>
  <si>
    <t xml:space="preserve">circ. 4 ZONA EST  </t>
  </si>
  <si>
    <t>DELLA TORRE (2010)</t>
  </si>
  <si>
    <t>Torun, Camelie, via-, nuova lot. Malborghetto</t>
  </si>
  <si>
    <t>SVINCOLI    S.S. 16</t>
  </si>
  <si>
    <t>BARCO - Bentivoglio riqualificazione (2012)</t>
  </si>
  <si>
    <t>BOLOGNA - Boulevard (2011)</t>
  </si>
  <si>
    <t>ROTATORIA PORTA CATENE</t>
  </si>
  <si>
    <t>MEDAGLIE D'ORO p.le (145+ 140+145)</t>
  </si>
  <si>
    <t>REPUBBLICA p.za (compresi i 36 arbusti -lonicera mq 55 circa)</t>
  </si>
  <si>
    <t>Via Tambellina (da Via Pontenuovo a Via Maccanti)</t>
  </si>
  <si>
    <t>Via Panetti (area chiesa + area attrezzata)</t>
  </si>
  <si>
    <t>CIRCOSCRIZIONE SUD</t>
  </si>
  <si>
    <t>S.MAURELIO - MARCO POLO</t>
  </si>
  <si>
    <t>CIRCOSCRIZIONE NORD</t>
  </si>
  <si>
    <t>Pontelagoscuro</t>
  </si>
  <si>
    <t>POLESELLA</t>
  </si>
  <si>
    <t>Via Chiorboli</t>
  </si>
  <si>
    <t>(2400-100)x2 + (1300x2) = 7200</t>
  </si>
  <si>
    <t>Via Conca</t>
  </si>
  <si>
    <t>II GIUGNO</t>
  </si>
  <si>
    <t>STAZIONE E VIA FELISATTI(fare anche triangolo con rosai grattacielo)</t>
  </si>
  <si>
    <t>Via Pelosa</t>
  </si>
  <si>
    <t>Lunghez. Mt.</t>
  </si>
  <si>
    <t>Categ. costi</t>
  </si>
  <si>
    <t>tasso</t>
  </si>
  <si>
    <t>bosso</t>
  </si>
  <si>
    <t>viburno</t>
  </si>
  <si>
    <t>Scuola Pietro Lana.</t>
  </si>
  <si>
    <t>Via Aeroporto</t>
  </si>
  <si>
    <t>Via Bagni - Via Marchesi</t>
  </si>
  <si>
    <t>Via Boldrini</t>
  </si>
  <si>
    <t xml:space="preserve">RENATA DI FRANCIA   </t>
  </si>
  <si>
    <t>I MAGGIO</t>
  </si>
  <si>
    <t>GIARDINI V.LE CAVOUR CADORINA</t>
  </si>
  <si>
    <r>
      <t xml:space="preserve">200+400+(850x2) = </t>
    </r>
    <r>
      <rPr>
        <b/>
        <sz val="10"/>
        <rFont val="Times New Roman"/>
        <family val="1"/>
      </rPr>
      <t xml:space="preserve">2300 FARE 3 PASSAGGI </t>
    </r>
  </si>
  <si>
    <t>2 aceri campestri</t>
  </si>
  <si>
    <t>CHIOSTRO SANTO SPIRITO</t>
  </si>
  <si>
    <t>MC ALISTER</t>
  </si>
  <si>
    <t>PONTEGRADELLA - VIA RASTRELLO - VALLE TREBBIA</t>
  </si>
  <si>
    <t>Via Caduti di Cefalonia.</t>
  </si>
  <si>
    <t>15 carpini, 13 ciliegi</t>
  </si>
  <si>
    <t>10 rosai, 2 rampicanti, 1 glicine, 2 hibiscus, 1 oleandro, 17 tassi</t>
  </si>
  <si>
    <t>S. MARTINO ASILO VIA BISI</t>
  </si>
  <si>
    <t>Via Vallazza da v. Comacchio a v. Palmirano</t>
  </si>
  <si>
    <t>Via Del Sostegno</t>
  </si>
  <si>
    <t>1 Lagerstroemia</t>
  </si>
  <si>
    <t>Via Crispa - Focomorto</t>
  </si>
  <si>
    <t>3 catalpe, 2 celtis, 2 frassini, 1 robinie, 2 ginko, 2 tiglio, 4 aceri</t>
  </si>
  <si>
    <t>eleagnus</t>
  </si>
  <si>
    <t>lonicera</t>
  </si>
  <si>
    <t>Via Contrari (nuove fioriere)</t>
  </si>
  <si>
    <t>Baura</t>
  </si>
  <si>
    <t>SIEPI INTERNE MONASTERO (GAMBONE)</t>
  </si>
  <si>
    <t>Via Battisti.</t>
  </si>
  <si>
    <t>VIA SAVONUZZI</t>
  </si>
  <si>
    <t>Via Verga - Via Settembrini (parco Peter Pan).</t>
  </si>
  <si>
    <t>XXV APRILE (dalla chiesa a O. Furioso 159+190+159+301) + 1 tasso + 1 ligustro</t>
  </si>
  <si>
    <t>15 tigli, 6 olmi, 4 prunus (di cui 1 morto) , 3 carpini (di cui 1 messo male)</t>
  </si>
  <si>
    <t>CASA DELLE VEDOVE</t>
  </si>
  <si>
    <t>CAMPOSABBIONARIO</t>
  </si>
  <si>
    <t>22 Lagerstroemia,8 rosai,7 ibiscus</t>
  </si>
  <si>
    <t>ROTATORIA COMACCHIO/CAPODISTRIA</t>
  </si>
  <si>
    <t>Via Alvisi - Quartesana</t>
  </si>
  <si>
    <t>Via Convento</t>
  </si>
  <si>
    <t xml:space="preserve">4 rosai, 1 Hibiscus+30 arbusti vari </t>
  </si>
  <si>
    <t>Via Chiesa</t>
  </si>
  <si>
    <t>Via Mons. Romero- Montalbano</t>
  </si>
  <si>
    <t xml:space="preserve">Via della Mensa da v. Castalda a v. Stornara </t>
  </si>
  <si>
    <t>Via Cantone da v. Tamara a confine Comune</t>
  </si>
  <si>
    <t xml:space="preserve"> 1 acero campestre</t>
  </si>
  <si>
    <t>VIA POLESELLA</t>
  </si>
  <si>
    <t>VIA RAVENNA</t>
  </si>
  <si>
    <t>1 Lagerstroemia,1 Sirena</t>
  </si>
  <si>
    <t>Pomposa</t>
  </si>
  <si>
    <t>PORTA RENO aiuole</t>
  </si>
  <si>
    <t>Via Castefidardo</t>
  </si>
  <si>
    <t>Via Rampari di San Paolo, 3</t>
  </si>
  <si>
    <t>PONTEGRADELLA - PIAZZA</t>
  </si>
  <si>
    <t>5 aceri cam.,1 prunus avium,</t>
  </si>
  <si>
    <t>PALAZZO DIAMANTI POZZO</t>
  </si>
  <si>
    <t>FIORIERE</t>
  </si>
  <si>
    <t>Via Montesanto</t>
  </si>
  <si>
    <t>Via Navigazione</t>
  </si>
  <si>
    <t>Chiesuol del Fosso</t>
  </si>
  <si>
    <t xml:space="preserve">VERDI     </t>
  </si>
  <si>
    <t>Via 30 ottobre 1944- Baura</t>
  </si>
  <si>
    <t>da via Virgiliana a via CanalBianco (1100x2) + da via Diana a rotonda di via Poltronieri (250x2)</t>
  </si>
  <si>
    <t>Via S. Carlo</t>
  </si>
  <si>
    <t>LADINO - bauletti fronte scuole medie ( 128 mq x 4 piante a mq)</t>
  </si>
  <si>
    <t xml:space="preserve">DARSENA INGRESSO PORTO FLUVIALE    </t>
  </si>
  <si>
    <t>Materna "La Mongolfiera"</t>
  </si>
  <si>
    <t>ORLANDO FURIOSO</t>
  </si>
  <si>
    <t xml:space="preserve">ROTONDA PORTA CATENE </t>
  </si>
  <si>
    <t xml:space="preserve">ROTONDA VIA ARGINE DUCALE </t>
  </si>
  <si>
    <t>ROTONDA VIA SCHIAVONI</t>
  </si>
  <si>
    <t xml:space="preserve">ROTONDA VIA WAGNER- VIA FABBRI </t>
  </si>
  <si>
    <t>CICLABILE V.LE CAVOUR</t>
  </si>
  <si>
    <t>ROTATORIA C.SO ISONZO</t>
  </si>
  <si>
    <t>C.so Isonzo - V.le Cavour</t>
  </si>
  <si>
    <t xml:space="preserve">P.LE SAN GIOVANNI </t>
  </si>
  <si>
    <t>Via Panigalli da v. Massafiscaglia a v. delle Lenze  il resto privata</t>
  </si>
  <si>
    <t>Sc. Elem." G. Matteotti"</t>
  </si>
  <si>
    <t>VIA MANFREDINI</t>
  </si>
  <si>
    <t>Via M. Praga, 3</t>
  </si>
  <si>
    <t>Via Ippogrifo, 3</t>
  </si>
  <si>
    <t>Via del Bilancino</t>
  </si>
  <si>
    <t>5 lagerstroemie, 2 hibiscus</t>
  </si>
  <si>
    <t>Via del Parco</t>
  </si>
  <si>
    <t>V.LE PO</t>
  </si>
  <si>
    <t>ligustro variegato</t>
  </si>
  <si>
    <t>P.ta Combattenti</t>
  </si>
  <si>
    <t>Via Pomposa</t>
  </si>
  <si>
    <t xml:space="preserve">Sc. Media " D. Alighieri" </t>
  </si>
  <si>
    <t>Materna C.I.F.</t>
  </si>
  <si>
    <t>Elementare</t>
  </si>
  <si>
    <t>12 Lagerstroemia</t>
  </si>
  <si>
    <t>ciliegio</t>
  </si>
  <si>
    <t xml:space="preserve">Via Conchetta    </t>
  </si>
  <si>
    <t>solo 100 ml x rami bassi</t>
  </si>
  <si>
    <t>VIA SANI</t>
  </si>
  <si>
    <t>Oleandri</t>
  </si>
  <si>
    <t>Solo da lato canale perché dalla parte del sottomura lo facciamo già</t>
  </si>
  <si>
    <t xml:space="preserve">1 Lagerstroemia, 14 rosai, 3 hibiscus </t>
  </si>
  <si>
    <t>Barlaam</t>
  </si>
  <si>
    <t>Ravalli/Palmirano - Gaibanella (dic.2011)</t>
  </si>
  <si>
    <t>Scuola Pascoli/Bonati (2010)</t>
  </si>
  <si>
    <t>hibiscus</t>
  </si>
  <si>
    <t>Viburni</t>
  </si>
  <si>
    <t>CIRCOSCRIZIONE 4</t>
  </si>
  <si>
    <r>
      <t xml:space="preserve">  </t>
    </r>
    <r>
      <rPr>
        <b/>
        <u/>
        <sz val="10"/>
        <rFont val="Tahoma"/>
        <family val="2"/>
      </rPr>
      <t>GIARDINO ARIANUOVA DORO</t>
    </r>
  </si>
  <si>
    <t>(350 x 2) + (100 x 2) + (1700 x 2) = 4300 + (600 x 4) tratto di aperta campagna da fare tutta mq 2400</t>
  </si>
  <si>
    <t>Via Sammartina</t>
  </si>
  <si>
    <t>X Martiri</t>
  </si>
  <si>
    <t xml:space="preserve">P.LE KENNEDY + bauletti parcheggio  </t>
  </si>
  <si>
    <t>Via Frutteti</t>
  </si>
  <si>
    <t>Via della Fornace</t>
  </si>
  <si>
    <t>Via Gramicia</t>
  </si>
  <si>
    <t>fotinia, lauro, spirea japonica, spirea bumalda, lonicera</t>
  </si>
  <si>
    <t>Via Ribaltina - Codrea</t>
  </si>
  <si>
    <t>Via Spadari (Agosto 2011)</t>
  </si>
  <si>
    <t>Via Magagna</t>
  </si>
  <si>
    <t>Via Saletta</t>
  </si>
  <si>
    <t>Via Tamara</t>
  </si>
  <si>
    <t>Aguscello</t>
  </si>
  <si>
    <t>(500x2) + (340x4)=2360</t>
  </si>
  <si>
    <t>2 prunus, 2 frassini, 1 tiglio</t>
  </si>
  <si>
    <t>CONTRADA MIRASOLE</t>
  </si>
  <si>
    <t>MODENA</t>
  </si>
  <si>
    <t>3 robinie,1 frassino, 2 prunus</t>
  </si>
  <si>
    <t>Via Beethoven</t>
  </si>
  <si>
    <t>Via Ponte Nuovo</t>
  </si>
  <si>
    <t>CICLABILE VIA ERBE</t>
  </si>
  <si>
    <t>CICLABILE VIA VIGNE</t>
  </si>
  <si>
    <t>(5300+110)x2 = 10820</t>
  </si>
  <si>
    <t>Via Malagotta</t>
  </si>
  <si>
    <t>Via Obizza</t>
  </si>
  <si>
    <t>PARCO MASSARI</t>
  </si>
  <si>
    <t>MQ.</t>
  </si>
  <si>
    <t>prunus</t>
  </si>
  <si>
    <t>Viale XXV Aprile</t>
  </si>
  <si>
    <t>Via Scornia</t>
  </si>
  <si>
    <t>misura effettiva da contabilizzare</t>
  </si>
  <si>
    <t>CIRCOSCRIZIONE NORD-EST</t>
  </si>
  <si>
    <t>NIDO LE GIRANDOLE  - Via Colagrande</t>
  </si>
  <si>
    <t>ROTATORIA PONTEGRADELLA</t>
  </si>
  <si>
    <t>Casa delle Vedove</t>
  </si>
  <si>
    <t>ZONA GIARDINO ARIANUOVA DORO</t>
  </si>
  <si>
    <t>ROTONDA KENNEDY( LATO BANCA)</t>
  </si>
  <si>
    <t>ala gocciolante per ciotole</t>
  </si>
  <si>
    <t>56 viburni, 3 photinie, 2 melograni, 4 rosai, 2 ginestre ed un altro cespuglio</t>
  </si>
  <si>
    <t>carpini</t>
  </si>
  <si>
    <t>Via Muzzarelli.</t>
  </si>
  <si>
    <t>Via Nino Bixio</t>
  </si>
  <si>
    <t>3 Frassini, 3 Noci, 3 Pawlonie, 4 Aceri</t>
  </si>
  <si>
    <t>Via Olmo</t>
  </si>
  <si>
    <t>Via Oltremare</t>
  </si>
  <si>
    <t>Via Pandolfina</t>
  </si>
  <si>
    <t>NIDO COSTA</t>
  </si>
  <si>
    <t>400 x 2 = 800 + 750 x 4mt strada in aperta campagna = 3000mq</t>
  </si>
  <si>
    <t>4 frassini</t>
  </si>
  <si>
    <t>VIA DELLE VIGNE CICLABILE (sin)</t>
  </si>
  <si>
    <t>VIA DELLE VIGNE CICLABILE (destro)</t>
  </si>
  <si>
    <t>Via Rosseglina</t>
  </si>
  <si>
    <t>Via Romagnoli</t>
  </si>
  <si>
    <t>P.za Europa</t>
  </si>
  <si>
    <t>Via Ravenna</t>
  </si>
  <si>
    <t>ROTATORIA P.CATENE</t>
  </si>
  <si>
    <t xml:space="preserve">BIBLIOTECA ARIOSTEA    </t>
  </si>
  <si>
    <t>Via Autunno Ravà.- Aguscello</t>
  </si>
  <si>
    <t>Via Botter - Pontegradella</t>
  </si>
  <si>
    <t>Via Calzolari - Boara</t>
  </si>
  <si>
    <t>Via de Sica (2009) - Aguscello</t>
  </si>
  <si>
    <t>Via Droghetti - Pontegradella</t>
  </si>
  <si>
    <t xml:space="preserve">ROTONDA CORSO ISONZO </t>
  </si>
  <si>
    <t>Sc . Media" F. de Pisis"</t>
  </si>
  <si>
    <t>FARE TRE PASSATE</t>
  </si>
  <si>
    <t>1 carpino</t>
  </si>
  <si>
    <t>Bentivoglio- riqualificazione Barco (2012)</t>
  </si>
  <si>
    <t>CENTRO CIVICO PONTELAGOSCURO</t>
  </si>
  <si>
    <t>tassi, ginepro, abelia</t>
  </si>
  <si>
    <t>PADOVA monumento</t>
  </si>
  <si>
    <t>PO</t>
  </si>
  <si>
    <t>P.TTA RIZZIERI</t>
  </si>
  <si>
    <t>PORTA PAOLA-TRAVAGLIO</t>
  </si>
  <si>
    <t>1 frassino, 3 tigli, 2 prunus</t>
  </si>
  <si>
    <t>Materna " Satellite"</t>
  </si>
  <si>
    <t>Via Bertolda</t>
  </si>
  <si>
    <t xml:space="preserve">GIARDINI V.LE CAVOUR aiuola </t>
  </si>
  <si>
    <t>Via  Comacchio, 900</t>
  </si>
  <si>
    <t>celtis</t>
  </si>
  <si>
    <t xml:space="preserve">VIA SAN GIACOMO </t>
  </si>
  <si>
    <t>VIALE PO</t>
  </si>
  <si>
    <t>Via Boccale</t>
  </si>
  <si>
    <t xml:space="preserve">circ. 4 ZONA NORD-EST  </t>
  </si>
  <si>
    <t>ZONA:   FRANCOLINO - PESCARA - SABBIONI - BOARA -    MALBORGHETTO DI BOARA - FOSSADALBERO -</t>
  </si>
  <si>
    <t>ZONA:    VIA MASSAFISCAGLIA (TRA NORD VIA. POMPOSA E PO,  DI VOLANO)</t>
  </si>
  <si>
    <t xml:space="preserve">Sc. Elem. " E. Mosti" </t>
  </si>
  <si>
    <t xml:space="preserve">  va con rubinetto manuale</t>
  </si>
  <si>
    <t>Via Pioppelle</t>
  </si>
  <si>
    <t>Via Ricostruzione</t>
  </si>
  <si>
    <t>Via Ro</t>
  </si>
  <si>
    <t>Via Fardella - Via Verga</t>
  </si>
  <si>
    <t>Fossanova San Marco</t>
  </si>
  <si>
    <t>ELEMENTARI POROTTO</t>
  </si>
  <si>
    <t>POROTTO CIRCOSCRIZIONE</t>
  </si>
  <si>
    <t>Sc. Elem." G. Bombonati</t>
  </si>
  <si>
    <t>PODGORA</t>
  </si>
  <si>
    <t>ROTATORIA VIA FERRARESI - VIA ARGINE DUCALE</t>
  </si>
  <si>
    <t xml:space="preserve">IV Novembre </t>
  </si>
  <si>
    <t>MARCONI-UFF. COMUNE aiuola a dx antrata</t>
  </si>
  <si>
    <t>Nido e Materna "P. Neruda"</t>
  </si>
  <si>
    <t>Via Cavo Ducale</t>
  </si>
  <si>
    <t>Via Massafiscaglia, 19</t>
  </si>
  <si>
    <t>Viconovo</t>
  </si>
  <si>
    <t>Via Bertolda, 103</t>
  </si>
  <si>
    <t>Ravalle</t>
  </si>
  <si>
    <t>ROTONDA  KENNEDY - BOLOGNA</t>
  </si>
  <si>
    <t xml:space="preserve">Via Boschetto </t>
  </si>
  <si>
    <t xml:space="preserve"> entrata nel 2010 mt. 300x2 + 200</t>
  </si>
  <si>
    <t>Via della Fossa</t>
  </si>
  <si>
    <t xml:space="preserve">AREE ANNESE AD EDIFICI PUBBLICI FREQUENZA SFALCI COME AREE GENERICHE </t>
  </si>
  <si>
    <t>ex scuola elementare</t>
  </si>
  <si>
    <t>27-29</t>
  </si>
  <si>
    <t>P.za Verdi</t>
  </si>
  <si>
    <t>Bagni Ducali</t>
  </si>
  <si>
    <t>Via Ponte Assa</t>
  </si>
  <si>
    <t>Via Comacchio, 999</t>
  </si>
  <si>
    <t>BARCO VIA DELL’INDIPENDENZA</t>
  </si>
  <si>
    <t>VIA PIANGIPANE</t>
  </si>
  <si>
    <t>VIA CONTRADA DELLA ROSA</t>
  </si>
  <si>
    <t>BASTIONE SAN ROCCO</t>
  </si>
  <si>
    <t>mista</t>
  </si>
  <si>
    <t>5 aceri campestri</t>
  </si>
  <si>
    <t>ROFFI AREA BENNET</t>
  </si>
  <si>
    <t>Via Canonica-Voltapaletto</t>
  </si>
  <si>
    <t>550 x 2 = 1100</t>
  </si>
  <si>
    <t>Via delle Fiere</t>
  </si>
  <si>
    <t>Fienilnuovo - area attrezzata (2008)</t>
  </si>
  <si>
    <t>Gorini (2009)</t>
  </si>
  <si>
    <t>Canalazzi Corlo</t>
  </si>
  <si>
    <t>Sant'Antonio in Polesine (marzo 2011)</t>
  </si>
  <si>
    <r>
      <t xml:space="preserve">1800 x 2 fino alla rotonda di Pontegradella+(450x4) fino a v. Pomposa = 5400.  </t>
    </r>
    <r>
      <rPr>
        <b/>
        <sz val="10"/>
        <rFont val="Times New Roman"/>
        <family val="1"/>
      </rPr>
      <t xml:space="preserve"> </t>
    </r>
  </si>
  <si>
    <t>P.zza Schiatti</t>
  </si>
  <si>
    <t>Via Zanbotta</t>
  </si>
  <si>
    <t>Via Zena</t>
  </si>
  <si>
    <t xml:space="preserve">Via Cembalina </t>
  </si>
  <si>
    <t>Via Cervella</t>
  </si>
  <si>
    <t>Via Darsena</t>
  </si>
  <si>
    <t>Via Devis</t>
  </si>
  <si>
    <t>varie</t>
  </si>
  <si>
    <t>Via Talassi</t>
  </si>
  <si>
    <t>BARCO PALESTRA NUOVA</t>
  </si>
  <si>
    <t>Via Plebiscito-Grosoli: biblioteca Barco dentro e fuori-Via Plebiscito area attrez.- Barco</t>
  </si>
  <si>
    <t>Via Polesella - Pontelagoscuro</t>
  </si>
  <si>
    <t>Via Ricostruzione - Isola Bianca.- Pontelagoscuro</t>
  </si>
  <si>
    <t>Via Storione - Francolino</t>
  </si>
  <si>
    <t>Via XXV Brigata - Pontelagoscuro</t>
  </si>
  <si>
    <t>Via Goretti - Via Pastro</t>
  </si>
  <si>
    <t>1 Lagerstroemia alla Materna</t>
  </si>
  <si>
    <t>San Bartolomeo</t>
  </si>
  <si>
    <t>VIA GORETTI</t>
  </si>
  <si>
    <t>Via Trigaboli</t>
  </si>
  <si>
    <t>Via Carli- Strada Interquartiere</t>
  </si>
  <si>
    <t>Via Massafiscaglia</t>
  </si>
  <si>
    <t>Nido "il Trenino"</t>
  </si>
  <si>
    <t>Via Bisi, 3/a</t>
  </si>
  <si>
    <t>NOTE</t>
  </si>
  <si>
    <t>RENATA DI FRANCIA</t>
  </si>
  <si>
    <t>Via Fossetta da v. Copparo a confine comunale</t>
  </si>
  <si>
    <t>Via Jusi</t>
  </si>
  <si>
    <t>tigli</t>
  </si>
  <si>
    <t>Sc. Media " T. Bonati" - Pascoli</t>
  </si>
  <si>
    <t>SOTTOMURA VIA TUMIATI - MURA DI PORTA PO</t>
  </si>
  <si>
    <t>(550 + 300 + 700) x 2 = 3100</t>
  </si>
  <si>
    <t>Via Malagù - Dotti ( retro)</t>
  </si>
  <si>
    <t>OROBONI ex Ass. Ambiente</t>
  </si>
  <si>
    <t>Via M. Goretti, 60</t>
  </si>
  <si>
    <t>6 Bossi, 2 Tassi, 55 Lonicera (+ 3 settori da 29 l'uno di armeria e coreopsis)</t>
  </si>
  <si>
    <t>4500 x 2 = 9000</t>
  </si>
  <si>
    <t>Via Fiaschetta</t>
  </si>
  <si>
    <t>Via Madonna della Neve</t>
  </si>
  <si>
    <t>2 frassini</t>
  </si>
  <si>
    <t>Via delle Streghe da P. Rigo a Pomposa mt 800+840 da v. Pomposa a oltre v. Pomposa</t>
  </si>
  <si>
    <t>Via Fortunata</t>
  </si>
  <si>
    <t>cercis</t>
  </si>
  <si>
    <t>robinie</t>
  </si>
  <si>
    <t>Fondoreno</t>
  </si>
  <si>
    <t>VIA COMPAGNONI</t>
  </si>
  <si>
    <t>Via Bologna, 152</t>
  </si>
  <si>
    <t>MUSEO RESISTENZA</t>
  </si>
  <si>
    <t>Via Rosseglia</t>
  </si>
  <si>
    <t>CA' ROSA</t>
  </si>
  <si>
    <t>(2150 x 2) + (600 x 2) = 5500</t>
  </si>
  <si>
    <t>N°</t>
  </si>
  <si>
    <t>SCUOLA MATERNA S. MARTINO</t>
  </si>
  <si>
    <t>Via Scarcena</t>
  </si>
  <si>
    <t>Via Sgarbata</t>
  </si>
  <si>
    <t>Via Manferdini - Cassana</t>
  </si>
  <si>
    <t>Via Scalabrini - Porotto</t>
  </si>
  <si>
    <t>Via Talassi - Porotto</t>
  </si>
  <si>
    <t>Via Todeschi - Porotto</t>
  </si>
  <si>
    <t>Via Zola (in fondo) - Porotto</t>
  </si>
  <si>
    <t>900x2 = 1800 compreso il ponte</t>
  </si>
  <si>
    <t xml:space="preserve">S. BARTOLOMEO IN BOSCO </t>
  </si>
  <si>
    <t xml:space="preserve">circ. 2 ZONA SUD  </t>
  </si>
  <si>
    <t>Via 16 Marzo 1853.</t>
  </si>
  <si>
    <t>VIA PANCIATO-ACACIE-PIOPPA</t>
  </si>
  <si>
    <t>Via Smeraldina (da via Diana a campagna)</t>
  </si>
  <si>
    <t>Via Granda da v. Raspi a v. Fortunata</t>
  </si>
  <si>
    <t>Nido " il Ciliegio"</t>
  </si>
  <si>
    <t>Via Duran- Malpasso (2009)</t>
  </si>
  <si>
    <t>ROTATORIA VIA WAGNER - FABBRI mq 216 (6 piante a mq + 3 tassi</t>
  </si>
  <si>
    <t>CIRCOSCRIZIONE DI VIA BOLOGNA</t>
  </si>
  <si>
    <t>Ippodromo interno.</t>
  </si>
  <si>
    <t>ZONA SUD</t>
  </si>
  <si>
    <t>Via Bezzecca, 4</t>
  </si>
  <si>
    <t>Via Cipressina    (Cimitero Denore)</t>
  </si>
  <si>
    <t xml:space="preserve"> Svincoli   S.S. 16</t>
  </si>
  <si>
    <t>Via Gualdo</t>
  </si>
  <si>
    <t>Via Capitello</t>
  </si>
  <si>
    <t>Via Castellana</t>
  </si>
  <si>
    <t>Via Pannonius</t>
  </si>
  <si>
    <t xml:space="preserve">Via Ravenna </t>
  </si>
  <si>
    <t>Via Schiavoni</t>
  </si>
  <si>
    <t xml:space="preserve">Via Traversagno </t>
  </si>
  <si>
    <t>Via Turchi</t>
  </si>
  <si>
    <t>Via Volano</t>
  </si>
  <si>
    <t>ZONA:   BAURA - CONTRAPO'</t>
  </si>
  <si>
    <t>Via Messidoro</t>
  </si>
  <si>
    <t>Via Pontegradella da Via Ponteferriani a Via dell'Unione</t>
  </si>
  <si>
    <t>S. ANTONIO IN POLESINE      (GAMBONE)</t>
  </si>
  <si>
    <t xml:space="preserve">Toro 570 </t>
  </si>
  <si>
    <t>P.ZZA XXIV MAGGIO</t>
  </si>
  <si>
    <t>ZONA:    COCOMARO - FOCOMORTO - CONA</t>
  </si>
  <si>
    <t>ROTATORIA  VIA SCHIAVONI</t>
  </si>
  <si>
    <t>Prisciani</t>
  </si>
  <si>
    <t>Ortolani</t>
  </si>
  <si>
    <t>1300 x 2 = 2600</t>
  </si>
  <si>
    <t>Via F.lli Aventi.</t>
  </si>
  <si>
    <t>VIA GIUSEPPE FABBRI</t>
  </si>
  <si>
    <t>Via del Passo da v. Massafiscaglia a v. Bertolda</t>
  </si>
  <si>
    <t>DE MARCHI - I. NAGY</t>
  </si>
  <si>
    <t>V.LE KRASNODAR - scuola de Pisis</t>
  </si>
  <si>
    <t>lauro</t>
  </si>
  <si>
    <t>VIA BARLAAM</t>
  </si>
  <si>
    <t>Via Pioppa, 100</t>
  </si>
  <si>
    <t>MODENA - SCHIAVONI</t>
  </si>
  <si>
    <t>Bova di Marrara - circolo ACLI.</t>
  </si>
  <si>
    <t>ROTATORIA VIA POMPOSA - 41 mq di rose, 7 mq di fotinia, 15 mq di osmantus, 22 mq di lonicera</t>
  </si>
  <si>
    <t xml:space="preserve">85 mq </t>
  </si>
  <si>
    <t>Via dell’Alloro - Cona</t>
  </si>
  <si>
    <t>PARCO FRASSINI</t>
  </si>
  <si>
    <t xml:space="preserve">Ex elementari </t>
  </si>
  <si>
    <t>Toro 55P Dinamici</t>
  </si>
  <si>
    <t>1 piracanta, 2 cotoneaster, 1 melograno, 1 fildelfo, 1 forsizia</t>
  </si>
  <si>
    <t>BARCO SCUOLE MEDIE</t>
  </si>
  <si>
    <t>Via Codainsu' da una parte e dall'altra del canale</t>
  </si>
  <si>
    <t>Via Rottole               Masi Frasbalda/Cervella e     Cervella/Vallicelle</t>
  </si>
  <si>
    <t>PARCHEGGIO DIAMANTI VIA ARIANUOVA</t>
  </si>
  <si>
    <t>VIA CASSOLI</t>
  </si>
  <si>
    <t>Via Decorati al Valore</t>
  </si>
  <si>
    <t>TORRIONE BARCO</t>
  </si>
  <si>
    <t>IV NOVEMBRE</t>
  </si>
  <si>
    <t>ZONA:   CHIESUOL DEL FOSSO - POROTTO</t>
  </si>
  <si>
    <t xml:space="preserve">circ. 1 ZONA CENTRO </t>
  </si>
  <si>
    <t xml:space="preserve">CIRCOSC. PORTA MARE    </t>
  </si>
  <si>
    <t>PIANTATA</t>
  </si>
  <si>
    <t>6 hibiscus, 2 Lagerstroemia, 1 rosaio</t>
  </si>
  <si>
    <t>Via Droghetti (2009) - Pontegradella</t>
  </si>
  <si>
    <t>Via Modestino - Boara</t>
  </si>
  <si>
    <t>Via Mari-Caretti</t>
  </si>
  <si>
    <t>Via Pantioli (piazza Pontegradella)</t>
  </si>
  <si>
    <t>Vialetti ingresso Ist. Copernico</t>
  </si>
  <si>
    <t>BOLOGNA- GORETTI (2010)</t>
  </si>
  <si>
    <t>ala gocciolante 2 settori</t>
  </si>
  <si>
    <t>Sc. Elem.  " A. Manzoni"</t>
  </si>
  <si>
    <t>DEL CAMPO</t>
  </si>
  <si>
    <t>FALCONE</t>
  </si>
  <si>
    <t>piracanta</t>
  </si>
  <si>
    <t>Via Camicie Rosse</t>
  </si>
  <si>
    <t xml:space="preserve">PARCHEGGIO EX BRUNELLI    </t>
  </si>
  <si>
    <t>Via S. Lucia</t>
  </si>
  <si>
    <t>Via Saccona</t>
  </si>
  <si>
    <t>Via Saracca</t>
  </si>
  <si>
    <t>Via Spagnolina</t>
  </si>
  <si>
    <t xml:space="preserve">Via Vallelunga </t>
  </si>
  <si>
    <t>RAMPARI SAN PAOLO (asilo)</t>
  </si>
  <si>
    <t>TICCHIONI</t>
  </si>
  <si>
    <t>ZONA:   S. MARTINO - FOSSANOVA - S. BARTOLOMEO - MARRARA</t>
  </si>
  <si>
    <t>LADINO porotto-monumento</t>
  </si>
  <si>
    <t>Nido "Rampari"</t>
  </si>
  <si>
    <t>Via Ducentola</t>
  </si>
  <si>
    <t xml:space="preserve">circ. 2 Zona V. BOLOGNA </t>
  </si>
  <si>
    <t>CAMPOSABBIONARIO + S.ANDREA RUDERI</t>
  </si>
  <si>
    <t>lagestroemie</t>
  </si>
  <si>
    <t>Via Ridolfi - Casaglia</t>
  </si>
  <si>
    <t>Nido " U. Costa"</t>
  </si>
  <si>
    <t>Via M. Poledrelli, 3</t>
  </si>
  <si>
    <t>(100 + 1900) x 2 = 2000 + (800 x 4) = 3200 mq di strada in aperta campagna che non avrebbe senso fare solo il ciglio</t>
  </si>
  <si>
    <t>Via della Rampa</t>
  </si>
  <si>
    <t xml:space="preserve"> (300 x 2) + (450 x 2) = 1500 +  (2850 x 2) = 5700   Tot. 7200</t>
  </si>
  <si>
    <t>2100x2 = 4200</t>
  </si>
  <si>
    <t>Via Montecatini - Pontelagoscuro</t>
  </si>
  <si>
    <t>Via Pace - Pontelagoscuro</t>
  </si>
  <si>
    <t>VIALE XXV APRILE</t>
  </si>
  <si>
    <t>2 photinie;1 laghestroemia</t>
  </si>
  <si>
    <t>Materna "Gobetti"</t>
  </si>
  <si>
    <t>CATENA</t>
  </si>
  <si>
    <t>CIVETTA porotto</t>
  </si>
  <si>
    <t>San Contardo- Siepe- Cedri (2008)</t>
  </si>
  <si>
    <t>Sc. Elem. " C. Govoni"</t>
  </si>
  <si>
    <t>SCUOLA ELEMENTARE COCOMARO DI CONA</t>
  </si>
  <si>
    <t>Via Cavallini Cona (02/2010)</t>
  </si>
  <si>
    <t>Milano</t>
  </si>
  <si>
    <t>Padova bosco (2009)</t>
  </si>
  <si>
    <t>Via Boccaccio, 4</t>
  </si>
  <si>
    <t>Via del Podestà</t>
  </si>
  <si>
    <t>Quartieri</t>
  </si>
  <si>
    <t>INTERSPAR dietro bar 99</t>
  </si>
  <si>
    <t>M. FAVERO borgo punta</t>
  </si>
  <si>
    <t>ZONA GAD</t>
  </si>
  <si>
    <t>Indirizzo</t>
  </si>
  <si>
    <t>Mq.</t>
  </si>
  <si>
    <t>Smeraldina-Diana</t>
  </si>
  <si>
    <t>ROTATORIA VIA ERIDANO - BENNET</t>
  </si>
  <si>
    <t>MARRARA monumento</t>
  </si>
  <si>
    <t>leylandii</t>
  </si>
  <si>
    <t>P.ZZA BERLINGUER - san martino</t>
  </si>
  <si>
    <t>CHIESA</t>
  </si>
  <si>
    <t>Scuola elementare + bauletti fronte strada (mq.62)</t>
  </si>
  <si>
    <t>scuola elementare + Circoscrizione ( mq.430)</t>
  </si>
  <si>
    <t>Via A. Volta, 78</t>
  </si>
  <si>
    <t>Barco</t>
  </si>
  <si>
    <t>Materna "Casa del bambino"</t>
  </si>
  <si>
    <t>V.le O.FURIOSO/A. NOVELLO/ I. D'ESTE</t>
  </si>
  <si>
    <t>Via Petrucci, 14</t>
  </si>
  <si>
    <t>Via Ravenna, 834</t>
  </si>
  <si>
    <t>ROTATORIA VIA POMPOSA</t>
  </si>
  <si>
    <t>24 Lauri + 40 Fotinia+ 250 lonicera</t>
  </si>
  <si>
    <t>Via Ripagrande-ViaPiangipane</t>
  </si>
  <si>
    <t>Garibaldi</t>
  </si>
  <si>
    <t>Nido " Le girandole"</t>
  </si>
  <si>
    <t>Via Previati, 31</t>
  </si>
  <si>
    <t>aceri</t>
  </si>
  <si>
    <t>Via Canonica-Contrari</t>
  </si>
  <si>
    <t xml:space="preserve">MERCATO DEI POLLI    </t>
  </si>
  <si>
    <t xml:space="preserve">ml. 650 x 2  - fare 3 passate </t>
  </si>
  <si>
    <t>MATERNA GUARINI</t>
  </si>
  <si>
    <t>VIA DELLE ERBE CICLABILE</t>
  </si>
  <si>
    <t>alloro</t>
  </si>
  <si>
    <t>ALFONSO D'ESTE (parco giochi)</t>
  </si>
  <si>
    <t>Nido. "Giardino"</t>
  </si>
  <si>
    <t>Scuola elementare e media</t>
  </si>
  <si>
    <t>Oleandri + 4 tigli e 2 olmi</t>
  </si>
  <si>
    <t xml:space="preserve">Via Pellegrina </t>
  </si>
  <si>
    <t>Via M. Goretti, 76</t>
  </si>
  <si>
    <t xml:space="preserve">Via Ippogrifo </t>
  </si>
  <si>
    <t>Caneva</t>
  </si>
  <si>
    <t>Via Mulinetto</t>
  </si>
  <si>
    <t>150+ (300x2) + 250 = 1000</t>
  </si>
  <si>
    <t>Toro 570 90° fissi</t>
  </si>
  <si>
    <t>P.TA RENO</t>
  </si>
  <si>
    <t>Via Motta</t>
  </si>
  <si>
    <t>Via Nuova</t>
  </si>
  <si>
    <t>Morante - Favero</t>
  </si>
  <si>
    <t>PARCO DELLA VITA</t>
  </si>
  <si>
    <t>FIERE CENTRO CONGRESSI</t>
  </si>
  <si>
    <t>ZANDONAI (2009)</t>
  </si>
  <si>
    <t xml:space="preserve">Via Palantone da v. C. Martelli a confina comunale </t>
  </si>
  <si>
    <t>MUSEO DOCUMENTAZIONE STORICA</t>
  </si>
  <si>
    <t>FABBRI</t>
  </si>
  <si>
    <t>CAMPOSABBIONARIO - RUDERI S. ANDREA</t>
  </si>
  <si>
    <t>n° 3 statici 570 Toro, n° 4 dinamici 530 Toro</t>
  </si>
  <si>
    <t>Via Digione - Pontelagoscuro</t>
  </si>
  <si>
    <t xml:space="preserve">FARE LA SCARPATE per almeno 3 passaggi </t>
  </si>
  <si>
    <t>Via S. Battara, 47</t>
  </si>
  <si>
    <t>Sc. Elem. " F. Tumiati"</t>
  </si>
  <si>
    <t>Madonna della Neve (Fossanova S. Marco) da 07/10</t>
  </si>
  <si>
    <t>Contrapo</t>
  </si>
  <si>
    <t>ROTATORIA KENNEDY-BOLOGNA + BAULETTO BANCA</t>
  </si>
  <si>
    <t>Via Don Zanardi, 92</t>
  </si>
  <si>
    <t>Via Contorno</t>
  </si>
  <si>
    <t>PORTA PAOLA-PIANGIPANE</t>
  </si>
  <si>
    <t>Via Rondinella</t>
  </si>
  <si>
    <t>Via Selva</t>
  </si>
  <si>
    <t>Via Stornara</t>
  </si>
  <si>
    <t>Via del Fabbro</t>
  </si>
  <si>
    <t>Scuola elementare</t>
  </si>
  <si>
    <t>1000x2 = 2000    Il tratto tra il ponte ferrovia e la fine della via in direzione Francolino fare 2 passate per lato + mt. 900x2 = 1800. In prossimità dei civici sfalciare in modo da garantire la visibilità in uscita.</t>
  </si>
  <si>
    <t>Via Isabella d'Este</t>
  </si>
  <si>
    <t>XXV Aprile</t>
  </si>
  <si>
    <t>SCUOLA ELEM. PONTEGRADELLA</t>
  </si>
  <si>
    <t>More, rovi,fichi,cigliegi selv.</t>
  </si>
  <si>
    <t>SAN MAURELIO</t>
  </si>
  <si>
    <t>arbusti vari</t>
  </si>
  <si>
    <t>frassini</t>
  </si>
  <si>
    <t>TOTALE</t>
  </si>
  <si>
    <t>della Pace</t>
  </si>
  <si>
    <t>Via Olmo Barbino</t>
  </si>
  <si>
    <t>Via Mulinetto - Manfredini</t>
  </si>
  <si>
    <t>Comune via Marconi</t>
  </si>
  <si>
    <t>via Bosi, 20</t>
  </si>
  <si>
    <t>Via A. Pacinotti, 14</t>
  </si>
  <si>
    <t>Via del Grano - Focomorto</t>
  </si>
  <si>
    <t>mq</t>
  </si>
  <si>
    <t>CITTA'</t>
  </si>
  <si>
    <t>GIORDANO BRUNO</t>
  </si>
  <si>
    <t>Via Due Torri - da poco prima di Via Monte Uliveto direz Copparo)</t>
  </si>
  <si>
    <t>Ex elementare</t>
  </si>
  <si>
    <t>Via Vecchio Reno da Ladino a Catena mt 1635 e da v. Catena a v. Coronella per mt 3565</t>
  </si>
  <si>
    <t>2 crataegus, 1 ligustro</t>
  </si>
  <si>
    <t xml:space="preserve">ZONA:     CASAGLIA - RAVALLE - PORPORANA </t>
  </si>
  <si>
    <t>strada cimitero Pontelag.</t>
  </si>
  <si>
    <t>IRRITROL</t>
  </si>
  <si>
    <t>Ala gocciolante</t>
  </si>
  <si>
    <t xml:space="preserve">circ. 1 Zona GAD </t>
  </si>
  <si>
    <t>Villanova</t>
  </si>
  <si>
    <t>Denore</t>
  </si>
  <si>
    <t>scuola elementare</t>
  </si>
  <si>
    <t>Via C. Martelli, 76</t>
  </si>
  <si>
    <t>Via Favero.</t>
  </si>
  <si>
    <t>mq 274</t>
  </si>
  <si>
    <t>Via Copparo (2010)</t>
  </si>
  <si>
    <t>Via Poltronieri</t>
  </si>
  <si>
    <t>6 Hibiscus</t>
  </si>
  <si>
    <t>Via Arginello Primaro/Rocca</t>
  </si>
  <si>
    <t xml:space="preserve">Via Bassa </t>
  </si>
  <si>
    <t>SPECIE</t>
  </si>
  <si>
    <t>2 acero, 2 carpini, 4 lauro</t>
  </si>
  <si>
    <t>Via Bulgarelli angolo via Leati + campo calcio</t>
  </si>
  <si>
    <t>Via Trenti</t>
  </si>
  <si>
    <t>CONTRAPO’(con scalone grande)</t>
  </si>
  <si>
    <t>BARCO SCUOLA JOVINE</t>
  </si>
  <si>
    <t>Via Palazzetto</t>
  </si>
  <si>
    <t>DEL BOVE</t>
  </si>
  <si>
    <t>aceri campestri</t>
  </si>
  <si>
    <t>Via Comacchio, 378</t>
  </si>
  <si>
    <t>Via Ranuzzi, 111</t>
  </si>
  <si>
    <t>PARCO PARESCHI</t>
  </si>
  <si>
    <t>PIAZZA ARIOSTEA</t>
  </si>
  <si>
    <t>PORTA RENO</t>
  </si>
  <si>
    <t>ROTATORIA VIA FABBRI- WAGNER</t>
  </si>
  <si>
    <t>ZONA CENTRO</t>
  </si>
  <si>
    <t>VIA DEI MILLE</t>
  </si>
  <si>
    <t>Via Verde (2010)</t>
  </si>
  <si>
    <t>X MARTIRI</t>
  </si>
  <si>
    <t>tuje</t>
  </si>
  <si>
    <t>potare</t>
  </si>
  <si>
    <t>Divisione Garibaldina</t>
  </si>
  <si>
    <t>VICOLO DEL GAMBONE</t>
  </si>
  <si>
    <t>VIGILI DARSENA(sabato chiuso)</t>
  </si>
  <si>
    <t>274 mq</t>
  </si>
  <si>
    <t>Droghetti</t>
  </si>
  <si>
    <t>2 Lagerstroemia, 2 Hibiscus, 1 Calicantus,4 oleandri,3 viburni</t>
  </si>
  <si>
    <t>ZONA VIA BOLOGNA</t>
  </si>
  <si>
    <t>FABBRI (aiuole e bauletti) 500 mq di erba + 336 mq di arbusti( n°417)</t>
  </si>
  <si>
    <t>Via Calzolai, 326</t>
  </si>
  <si>
    <t>SCHIAVONI rose</t>
  </si>
  <si>
    <t>Bianchi/Giovannelli (2010)</t>
  </si>
  <si>
    <t>496 rose</t>
  </si>
  <si>
    <t xml:space="preserve"> 4 Meli, Lagestroemia, varie</t>
  </si>
  <si>
    <t>Via Ponteassa, 26</t>
  </si>
  <si>
    <t>PROCURA DELLA REPUBBLICA - VIA MENTESSI</t>
  </si>
  <si>
    <t>Via Pagana da v. S. Carlo a v. P. Assa e da v. P. Assa a confine comunale</t>
  </si>
  <si>
    <t>1 Nocciolo,1 Sirena</t>
  </si>
  <si>
    <t>4150 x 2 = 8300</t>
  </si>
  <si>
    <t>NIDO LEOPARDI</t>
  </si>
  <si>
    <t>PREVIATI</t>
  </si>
  <si>
    <t xml:space="preserve">R. SAN PAOLO </t>
  </si>
  <si>
    <t>SCUOLA villanova</t>
  </si>
  <si>
    <t>VICONOVO</t>
  </si>
  <si>
    <t>Via Aranova da v. Pelosa 1000 + 250 mt</t>
  </si>
  <si>
    <t>S.BARTOLOMEO IN BOSCO</t>
  </si>
  <si>
    <t>CIRCOSCRIZIONE CENTRO</t>
  </si>
  <si>
    <t>S.MARTINO</t>
  </si>
  <si>
    <t>400+(350x2) = 1100</t>
  </si>
  <si>
    <t>Via Bernardi</t>
  </si>
  <si>
    <t>1 Hibiscus, 1 Lagerstroemia</t>
  </si>
  <si>
    <t>P.LE MEDAGLIE D'ORO</t>
  </si>
  <si>
    <t>GALCON 3</t>
  </si>
  <si>
    <t>Toro 570 dinamici</t>
  </si>
  <si>
    <t>Porporana</t>
  </si>
  <si>
    <t>CANONICI</t>
  </si>
  <si>
    <t xml:space="preserve">39 carpini + 1 magnolia + 2 lauri+ 64 tigli </t>
  </si>
  <si>
    <t>lunghezza banchine</t>
  </si>
  <si>
    <t>Via Bassona</t>
  </si>
  <si>
    <t>Via Ranuzzi</t>
  </si>
  <si>
    <t>Nido Cassoli</t>
  </si>
  <si>
    <t>Via Bentivoglio davanti circoscrizione</t>
  </si>
  <si>
    <t>PALAZZO DIAMANTI- ala gocciolante</t>
  </si>
  <si>
    <t>Via Prebenda</t>
  </si>
  <si>
    <t>Sc. Elem." Don Milani"</t>
  </si>
  <si>
    <t>Via Ponterigo</t>
  </si>
  <si>
    <t>250 + (5300 x 2) = 10850</t>
  </si>
  <si>
    <t>GIOVANNI XXIII</t>
  </si>
  <si>
    <t>Via Rabbiosa</t>
  </si>
  <si>
    <t>VIA PLEBISCITO</t>
  </si>
  <si>
    <t>VIA ROVIGO</t>
  </si>
  <si>
    <t>rosai</t>
  </si>
  <si>
    <t>STAZIONE</t>
  </si>
  <si>
    <t>TRIBUNALE</t>
  </si>
  <si>
    <t>Via Labriola</t>
  </si>
  <si>
    <t>4300 x 2 = 8600; 3 giro 200ml in aggiunta</t>
  </si>
  <si>
    <t>Piazza Baura</t>
  </si>
  <si>
    <t xml:space="preserve">Via Waldmann Massari - </t>
  </si>
  <si>
    <t>BARCO CENTRO DIAMANTE</t>
  </si>
  <si>
    <t>VITTORIO VENETO</t>
  </si>
  <si>
    <t>BILIOTECA BASSANI</t>
  </si>
  <si>
    <t>PALESTRA BARCO</t>
  </si>
  <si>
    <t>Toro Dinamici - mini 8</t>
  </si>
  <si>
    <t>Bagni - Marchesi (marzo 2011)</t>
  </si>
  <si>
    <t>9 Hibiscus</t>
  </si>
  <si>
    <t>Via Pascolone</t>
  </si>
  <si>
    <t>87-103</t>
  </si>
  <si>
    <t xml:space="preserve">             </t>
  </si>
  <si>
    <t>Via Colombara</t>
  </si>
  <si>
    <t>Via Casazza</t>
  </si>
  <si>
    <t>San Martino</t>
  </si>
  <si>
    <t>Via Polina</t>
  </si>
  <si>
    <t>Ricciarelli - De Sica(2009)</t>
  </si>
  <si>
    <t>Piazzale XXIV Maggio</t>
  </si>
  <si>
    <t>MARCONI-UFF. COMUNE aiuola a sx entrata</t>
  </si>
  <si>
    <t>BOLDRINI</t>
  </si>
  <si>
    <t>Via F.lli Patracchini</t>
  </si>
  <si>
    <t>Ladino - monumento</t>
  </si>
  <si>
    <t>tassi</t>
  </si>
  <si>
    <t xml:space="preserve">tiglio </t>
  </si>
  <si>
    <t xml:space="preserve"> 39 Oleandri</t>
  </si>
  <si>
    <t>Via Capuzzo - Misericordia</t>
  </si>
  <si>
    <t>Via Gorgo E' in due pezzi</t>
  </si>
  <si>
    <t>DEL CAMPO civ. 29</t>
  </si>
  <si>
    <t>Ex elem. "G.Bombonati"</t>
  </si>
  <si>
    <t>Via Valle Pega,4</t>
  </si>
  <si>
    <t>Sc.elem "A. Volta"</t>
  </si>
  <si>
    <t>Cortevecchia - Garibaldi</t>
  </si>
  <si>
    <t>n°</t>
  </si>
  <si>
    <t>specie</t>
  </si>
  <si>
    <t>MONTALBANO</t>
  </si>
  <si>
    <t>Via Montefiorino, 30</t>
  </si>
  <si>
    <t>Via Palmirano (segue numerazione) via che porta alla stazione di Gaibanella</t>
  </si>
  <si>
    <t>PONTEGRADELLA PIAZZA</t>
  </si>
  <si>
    <t>Via Martelli, 302</t>
  </si>
  <si>
    <t xml:space="preserve">ROTONDA VIA POMPOSA </t>
  </si>
  <si>
    <t>ROTONDA VIA WAGNER- VIA FABBRI  ala gocciolante</t>
  </si>
  <si>
    <t>Bologna- Goretti (05/2010)</t>
  </si>
  <si>
    <t>Della Fiera - Ferraresi (zona Mercatone 1 03/2010)</t>
  </si>
  <si>
    <t>leilandii</t>
  </si>
  <si>
    <t>VENEZIA - VIA VERONA</t>
  </si>
  <si>
    <t>VIA RICOSTRUZIONE</t>
  </si>
  <si>
    <t>cotoneaster</t>
  </si>
  <si>
    <t>BAURA</t>
  </si>
  <si>
    <t>QUARTESANA - Via Matteucci</t>
  </si>
  <si>
    <t>CIRCOSCRIZIONE NORD - OVEST</t>
  </si>
  <si>
    <t>(600 x 2) + 200 = 1400 La si fa anche se è di proprietà privata</t>
  </si>
  <si>
    <t>Via Modoni</t>
  </si>
  <si>
    <t>VIA BAGNI</t>
  </si>
  <si>
    <t>Via Fortezza, 20</t>
  </si>
  <si>
    <t>Via Bologna</t>
  </si>
  <si>
    <t>Via Bisi - S. Martino</t>
  </si>
  <si>
    <t>Via Bottazzi - Montalbano</t>
  </si>
  <si>
    <t>Via Raffanello dal 2010 comunali</t>
  </si>
  <si>
    <t>P.zza Sacrati (e civ. 36 Capitol)</t>
  </si>
  <si>
    <t>V.le Krasnodar, 102</t>
  </si>
  <si>
    <t>Via Masi</t>
  </si>
  <si>
    <t>Sc . media"M.M. Boiardo"</t>
  </si>
  <si>
    <t>Località</t>
  </si>
  <si>
    <t>mt. 500x2 da Baura alla rotonda provinciale</t>
  </si>
  <si>
    <t>Focomorto</t>
  </si>
  <si>
    <t>Ex Elementare</t>
  </si>
  <si>
    <t>Via Fabbri</t>
  </si>
  <si>
    <t>ZONA NORD - OVEST</t>
  </si>
  <si>
    <t>Via Golena</t>
  </si>
  <si>
    <t>VIA ERIDANO - VIA MODENA (hotel)</t>
  </si>
  <si>
    <t>vari</t>
  </si>
  <si>
    <t>Via Guidetti</t>
  </si>
  <si>
    <t>Via Ippodromo.</t>
  </si>
  <si>
    <t>Toro Dinamici</t>
  </si>
  <si>
    <t>PALAZZO PALESTRE</t>
  </si>
  <si>
    <t>fotinia</t>
  </si>
  <si>
    <t>Via Canalazzi</t>
  </si>
  <si>
    <t>Via Ladino, 26</t>
  </si>
  <si>
    <t>Sc.elem. "G. Leopardi"</t>
  </si>
  <si>
    <t>Via A. Cassoli, 26</t>
  </si>
  <si>
    <t>8 tigli</t>
  </si>
  <si>
    <t>Po ex pesa</t>
  </si>
  <si>
    <t>ORTIGARA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</si>
  <si>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</si>
  <si>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Nido "I Girasoli"</t>
  </si>
  <si>
    <t>Materna "Guarini"</t>
  </si>
  <si>
    <t>Via Bellaria, 23</t>
  </si>
  <si>
    <t>Via Bellaria, 25</t>
  </si>
  <si>
    <t>VIA FARDELLA</t>
  </si>
  <si>
    <t>1 Viburnum, 1 melograno</t>
  </si>
  <si>
    <t>ARBUSTI VARI</t>
  </si>
  <si>
    <t>ROTATORIA VIA KENNEDY- BOLOGNA(E AIUOLA)</t>
  </si>
  <si>
    <t>Via Carducci - Croce - Collodi</t>
  </si>
  <si>
    <t>FIENILNUOVO</t>
  </si>
  <si>
    <t>186 aceri, 3 frassini, 1 quercia, 1 pioppo bianco, 3 noce</t>
  </si>
  <si>
    <t>Via Stanga</t>
  </si>
  <si>
    <t>Via delle Statue</t>
  </si>
  <si>
    <t>Via Valle Ponti</t>
  </si>
  <si>
    <t>Via Fornace</t>
  </si>
  <si>
    <t>Via Bentivoglio</t>
  </si>
  <si>
    <t>Via della Torre (2010)</t>
  </si>
  <si>
    <t>MORTARA CHIESA CONSOLAZIONE</t>
  </si>
  <si>
    <t>Via Pasetta</t>
  </si>
  <si>
    <t>Sc.elem. " B. Rossetti"</t>
  </si>
  <si>
    <t>(2300 x 2) + 100 + (200 x 2) = 5100</t>
  </si>
  <si>
    <t>DURAN</t>
  </si>
  <si>
    <t>forsithia</t>
  </si>
  <si>
    <t xml:space="preserve">(300+2400)x2 + 200x5 (il tratto fino al carcere da fare per 5 passate) = 6400 </t>
  </si>
  <si>
    <t>Area adiacente al canale fino a confine con il muro di confine pulizia totale (= x 6 passate)</t>
  </si>
  <si>
    <t>1550 x 2 = 3100 + (800 x 4=3200 mq di strada in aperta campagna che va a fondo chiuso fino alla superstrada )</t>
  </si>
  <si>
    <t>Via Canalazzi angolo Via Magagna - Corlo - ex scuola elementare</t>
  </si>
  <si>
    <t>Via Labriola - Area Giovani</t>
  </si>
  <si>
    <t>ZONA:    QUARTESANA</t>
  </si>
  <si>
    <t>Via Baiesa da v. Comacchio a confine comunale</t>
  </si>
  <si>
    <t>6 Hibiscus, 6 Lagerstroemia</t>
  </si>
  <si>
    <t>Via dell’Alloro - Cona - controviale v. Comacchio (02/2010)</t>
  </si>
  <si>
    <t xml:space="preserve">CIRCOSCRIZIONE 1 </t>
  </si>
  <si>
    <t>CIRCOSCRIZIONE 2</t>
  </si>
  <si>
    <t>GALCON 2010</t>
  </si>
  <si>
    <t>Da via Ponteferriani a fondo chiuso</t>
  </si>
  <si>
    <t>via Mazzini nuove fioriere</t>
  </si>
  <si>
    <t>PARCHEGGIO EX MOF</t>
  </si>
  <si>
    <t>POLA-MILLE-MARTINELLI</t>
  </si>
  <si>
    <t>S. FRANCESCO</t>
  </si>
  <si>
    <t>VIALE O. FURIOSO + VIA LEOPARDI</t>
  </si>
  <si>
    <t>200x2 = 400</t>
  </si>
  <si>
    <t xml:space="preserve">Via Copparo </t>
  </si>
  <si>
    <t>Scalinata stazione</t>
  </si>
  <si>
    <t>Cocomaro di Cona</t>
  </si>
  <si>
    <t>Marrara</t>
  </si>
  <si>
    <t>via del Vescovo,49</t>
  </si>
  <si>
    <t>VIA DE CHIRICO</t>
  </si>
  <si>
    <t>VIA FATTIBELLO, VIA VALLE BRUSA</t>
  </si>
  <si>
    <t>VIA POMPOSA (INTERSPAR)</t>
  </si>
  <si>
    <t>2 Lagerstroemia</t>
  </si>
  <si>
    <t>CASA ARIOSTO</t>
  </si>
  <si>
    <t>Glicine</t>
  </si>
  <si>
    <t>2400 x 2 = 4800 c'è un pezzo da v. S. Carlo che è argine di canale che non facciamo .</t>
  </si>
  <si>
    <t>Orlando Furioso - bocciofila (gen 2012)</t>
  </si>
  <si>
    <t>XXV Aprile gen 2012</t>
  </si>
  <si>
    <t>2 Lagerstroemia, 5 Hibiscus</t>
  </si>
  <si>
    <t>30 Forsithia,3 buddleia</t>
  </si>
  <si>
    <t>Via Nenni (vicino scuola materna)</t>
  </si>
  <si>
    <t>Via XVII Novembre - Via Galvani</t>
  </si>
  <si>
    <t xml:space="preserve">16 Lagestroemia,3 Hibiscus,1 rosai + 19 ibiscus + 4 viburni e 45 tra spiree </t>
  </si>
  <si>
    <t>71 Lagerstroemia, 3 Hibiscus, 4 oleandri</t>
  </si>
  <si>
    <t>6 Lagerstroemia</t>
  </si>
  <si>
    <t>Via Canapa - Tre campi</t>
  </si>
  <si>
    <t>Via Leati</t>
  </si>
  <si>
    <t>Via Pisacane - Krasnodar</t>
  </si>
  <si>
    <t xml:space="preserve">Via Tortora- Via Trenti </t>
  </si>
  <si>
    <t xml:space="preserve">Via Giglioli </t>
  </si>
  <si>
    <t>Via Golena - Cocomaro di F.</t>
  </si>
  <si>
    <t>150 hipericum, 20 eleagnus, 100 nandina, 17 Osmanthus, 80 rose</t>
  </si>
  <si>
    <t>4 lagestroemia,3 hibiscus,2 melograni, 1 viburno</t>
  </si>
  <si>
    <t>6 Viburni, 1 ligustro</t>
  </si>
  <si>
    <t>2 rosai, 1 Hibiscus</t>
  </si>
  <si>
    <t>Pisacane Parco dell'amicizia ( mar 12)</t>
  </si>
  <si>
    <t>1 quercia</t>
  </si>
  <si>
    <t>1 oleandro</t>
  </si>
  <si>
    <t>Chiesa bauletti - San Martino (2012)</t>
  </si>
  <si>
    <t>Parco Massari (2011) (2012)</t>
  </si>
  <si>
    <t>Bacchelli Sottomura (feb. 2011)</t>
  </si>
  <si>
    <t>S Giovanni P.le (2012)</t>
  </si>
  <si>
    <t>Rampari di S. Rocco sopra mura (2012)</t>
  </si>
  <si>
    <t>3 tigli</t>
  </si>
  <si>
    <t>Camicie Rosse (2012)</t>
  </si>
  <si>
    <t>GALCON 7001</t>
  </si>
  <si>
    <t>Via BOLOGNA 135/a</t>
  </si>
  <si>
    <t>Via BOLOGNA 140</t>
  </si>
  <si>
    <t>13 carpini + 3 prunus</t>
  </si>
  <si>
    <t>Scuola Pascoli Bonati (2012)</t>
  </si>
  <si>
    <t>Saffi (2012)</t>
  </si>
  <si>
    <t>Pacinotti/Portogallo (2012)</t>
  </si>
  <si>
    <t>1 acero campestre (2010) + 2 carpini (2011)</t>
  </si>
  <si>
    <t>1 acero campestre + 1 carpino</t>
  </si>
  <si>
    <t>Scuola elementare Leopardi (2012)</t>
  </si>
  <si>
    <t>Verga spartitraffico (2012)</t>
  </si>
  <si>
    <t>Valle Bel Bosco/Valle Mantello zona Villa Fulvia (02/2011)</t>
  </si>
  <si>
    <t>Val Boniola (2012)</t>
  </si>
  <si>
    <t>Mini 8</t>
  </si>
  <si>
    <t>1+2+3 aceri campestri</t>
  </si>
  <si>
    <t xml:space="preserve">AREE ANNESSE AD EDIFICI PUBBLICI FREQUENZA SFALCI COME AREE ATTREZZATE </t>
  </si>
  <si>
    <t xml:space="preserve">P.le Giochi area interna </t>
  </si>
  <si>
    <t>P.za Berlinguer -S. Martino</t>
  </si>
  <si>
    <t>Galcon 7001</t>
  </si>
  <si>
    <t>GARDENA all'interno dell'acquedotto</t>
  </si>
  <si>
    <t>N° 208 ERIGERON + N° 67 COREOPSIS MANCANTI</t>
  </si>
  <si>
    <t>BENTIVOGLIO - riqualificazione Barco</t>
  </si>
  <si>
    <t>4 celtis, 5+7 frassini, 7 tigli</t>
  </si>
  <si>
    <t>Bagni Marchesi (2012)</t>
  </si>
  <si>
    <t>PIAZZA ARIOSTEA CURVE</t>
  </si>
  <si>
    <t>PIAZZA ARIOSTEA INTERNO</t>
  </si>
  <si>
    <t>2 carpini, 1 quercia</t>
  </si>
  <si>
    <t>Via Cento</t>
  </si>
  <si>
    <t>Largo Castello</t>
  </si>
  <si>
    <t>C.so Martiri (vasone con vinca)</t>
  </si>
  <si>
    <t>1 tiglio</t>
  </si>
  <si>
    <t>Pontegradella, p.zza di fronte civ. 255 (2007)</t>
  </si>
  <si>
    <t>Porta Catena - Motovelodromo (in carico da 2012)</t>
  </si>
  <si>
    <t>P.le Giochi (in carico da 2012)</t>
  </si>
  <si>
    <t>2 pyrus</t>
  </si>
  <si>
    <t>1 pyrus</t>
  </si>
  <si>
    <t xml:space="preserve"> Bacchelli Sottomura (2010)</t>
  </si>
  <si>
    <t>Scandiana (2012)</t>
  </si>
  <si>
    <t>Torquato Tasso (2011)</t>
  </si>
  <si>
    <t>Don Dioli area verde in mezzo ai condomini (2007)</t>
  </si>
  <si>
    <t>Vallelunga - Don Dioli (2007)</t>
  </si>
  <si>
    <t>Manfredini (2010 - 2011)</t>
  </si>
  <si>
    <t>Valle Campazzo/Giglioli area attrezzata (2012)</t>
  </si>
  <si>
    <t>Travagli - Giglioli (2010)</t>
  </si>
  <si>
    <t>Don Dioli (2007)</t>
  </si>
  <si>
    <t>Don Dioli (via Masello- Airone) (2007)</t>
  </si>
  <si>
    <t>Via Padova, 238 - Casa Lea (ex elem)</t>
  </si>
  <si>
    <t>PORTA CATENE - MOTOVELODROMO</t>
  </si>
  <si>
    <t>lo fa nella planimetria dell'area generale: lato canale 500 mt di erba il resto è cemento</t>
  </si>
  <si>
    <t>Via Ferraresi - Vigili del Fuoco</t>
  </si>
  <si>
    <t>Via A. Pacinotti, 48</t>
  </si>
  <si>
    <t>Via Gandini</t>
  </si>
  <si>
    <t>Via Comacchio (dal Km. 3 + 350 al Km 5 + 800)</t>
  </si>
  <si>
    <t>Via Portomaggiore (dal Km. 0,0 al Km. 0,450)</t>
  </si>
  <si>
    <t>Ceduta Novembre 2012. Da rotonda Ospedale a rotonda Provinciale mt. 1800 direz. Comacchio + mt. 2300 direz. Ferrara</t>
  </si>
  <si>
    <t>Ceduta Novembre 2012 (mt. 250x2)</t>
  </si>
  <si>
    <r>
      <t xml:space="preserve">dal Km. 134+700 all'incrocio con via Corazza (da cartello a cartello) </t>
    </r>
    <r>
      <rPr>
        <b/>
        <sz val="10"/>
        <rFont val="Times New Roman"/>
        <family val="1"/>
      </rPr>
      <t>In carico dal 2012 Da fare nel caso ANAS non la faccia</t>
    </r>
  </si>
  <si>
    <t>Melli R. Malborghetto di B. (2012)</t>
  </si>
  <si>
    <t>Eridano Casello Fe/Nord (2012)</t>
  </si>
  <si>
    <t>Ferrari bauletti</t>
  </si>
  <si>
    <t>Gingko B.</t>
  </si>
  <si>
    <t>Cattabriga S. Bartolomeo (2012)</t>
  </si>
  <si>
    <t>2 albizie</t>
  </si>
  <si>
    <t>Traversagno (2012)</t>
  </si>
  <si>
    <t>5 ibischi ad alberello</t>
  </si>
  <si>
    <t>VIA MESSIDORO,16/e (2011)</t>
  </si>
  <si>
    <t>Via Falce</t>
  </si>
  <si>
    <t>Entrata nel Dicembre 2012 da  fare solo le scarpate del ponte sulla FE-Mare</t>
  </si>
  <si>
    <t>2 querce</t>
  </si>
  <si>
    <t>Bianchi (in carico dal 2012)</t>
  </si>
  <si>
    <t>4 tigli</t>
  </si>
  <si>
    <t>Certosa (dic 2012)</t>
  </si>
  <si>
    <t>Battisti (dic. 2012)</t>
  </si>
  <si>
    <t>1 pioppo b. + 1 gled. + 1 tiglio</t>
  </si>
  <si>
    <t>Podgora (dic.2012)</t>
  </si>
  <si>
    <t>1 leccio</t>
  </si>
  <si>
    <t>Pioppi cip.</t>
  </si>
  <si>
    <t>XXV Aprile (dic. 2012)</t>
  </si>
  <si>
    <t>1 celtis, 2 ippocastani 1 quercia (2012)</t>
  </si>
  <si>
    <t>Parco Massari (dicembre 2012)</t>
  </si>
  <si>
    <t>1 robinia + 1 acero c.</t>
  </si>
  <si>
    <t>Bacchelli Sottomura (dicembre 2012)</t>
  </si>
  <si>
    <t>16 pioppi c.</t>
  </si>
  <si>
    <t>6 robinie</t>
  </si>
  <si>
    <t>Ercole D'Este  tiro a segno (dic. 2012)</t>
  </si>
  <si>
    <t>Previati (dic. 2012)</t>
  </si>
  <si>
    <t>Giacomo Franco (dic. 2012)</t>
  </si>
  <si>
    <t>XXI Aprile (dic. 2012)</t>
  </si>
  <si>
    <t>1 lagerstroemia</t>
  </si>
  <si>
    <t>Quinto Rossi (dic. 2012)</t>
  </si>
  <si>
    <t>XVI Marzo (dic. 2012)</t>
  </si>
  <si>
    <t>4 robinie</t>
  </si>
  <si>
    <t>Saragat (dic. 2012)</t>
  </si>
  <si>
    <t>2 olmi +2 frassini + 3 tigli + 6 frassini</t>
  </si>
  <si>
    <t xml:space="preserve">5 aceri campestri + 9 varie </t>
  </si>
  <si>
    <t>Diana  (2009)</t>
  </si>
  <si>
    <t>12 celtis; 23 carpini; ;  2 aceri n; 1 quercia ,5  cercis</t>
  </si>
  <si>
    <t>2 carpini</t>
  </si>
  <si>
    <t>Storione Francolino (Genn. 2013)</t>
  </si>
  <si>
    <t xml:space="preserve">5 aceri camp., 2 aceri plat. </t>
  </si>
  <si>
    <t>Miste</t>
  </si>
  <si>
    <t>2 aceri</t>
  </si>
  <si>
    <t xml:space="preserve"> Hibiscus</t>
  </si>
  <si>
    <t>RICCIARELLI DE SICA (2009)</t>
  </si>
  <si>
    <t>3 Lagerstroemia</t>
  </si>
  <si>
    <t>3 lagestroemie+ 9 rosai + 1 hibiscus</t>
  </si>
  <si>
    <t>1 celtis</t>
  </si>
  <si>
    <t>Celtis</t>
  </si>
  <si>
    <t>BARCO BIBLIOTECA (lunedì chiuso)</t>
  </si>
  <si>
    <r>
      <t>LATO  DISTRIBUTORE AGIP (fronte Bar 99) da ciglio strada a metà fosso + 986 mt</t>
    </r>
    <r>
      <rPr>
        <b/>
        <sz val="10"/>
        <rFont val="Times New Roman"/>
        <family val="1"/>
      </rPr>
      <t xml:space="preserve">.  Per un totale di mt 3.464 + Altre 2 passate da v. Nazioni a V. Pioppa ambo i lati 900x2x2 = 3600 totale </t>
    </r>
    <r>
      <rPr>
        <b/>
        <sz val="12"/>
        <rFont val="Times New Roman"/>
        <family val="1"/>
      </rPr>
      <t>7.064</t>
    </r>
  </si>
  <si>
    <t>280 rose (98 mq)</t>
  </si>
  <si>
    <t>Via Barlaam</t>
  </si>
  <si>
    <t>Via Barlaam - Zappaterra - Ravera</t>
  </si>
  <si>
    <t xml:space="preserve">Via Zappaterra </t>
  </si>
  <si>
    <t>OBERDAN</t>
  </si>
  <si>
    <t xml:space="preserve">1200x2 = 2400 </t>
  </si>
  <si>
    <t xml:space="preserve">(1400x2) + 200 = 3000   </t>
  </si>
  <si>
    <t xml:space="preserve"> Fare bene i polloni delle robinie</t>
  </si>
  <si>
    <r>
      <t xml:space="preserve">Modifica delle misure dopo la realizzazione della nuova provinciale Da Po di Volano a v. Scorsuro mt 1080 x 2 = 2160 Da Scorsuro a V Pomposa mt. 4900 x 2 = 9800      </t>
    </r>
    <r>
      <rPr>
        <sz val="12"/>
        <rFont val="Times New Roman"/>
        <family val="1"/>
      </rPr>
      <t xml:space="preserve">Tot 11960 di ciglio + mq. 2000 di capezzagna </t>
    </r>
  </si>
  <si>
    <r>
      <t>Da ferrovia a v. Marvelli (</t>
    </r>
    <r>
      <rPr>
        <b/>
        <sz val="10"/>
        <rFont val="Times New Roman"/>
        <family val="1"/>
      </rPr>
      <t>150x2</t>
    </r>
    <r>
      <rPr>
        <sz val="10"/>
        <rFont val="Times New Roman"/>
        <family val="1"/>
      </rPr>
      <t xml:space="preserve">)+Da Casa Serena a v. Marvelli solo 1 lato </t>
    </r>
    <r>
      <rPr>
        <b/>
        <sz val="10"/>
        <rFont val="Times New Roman"/>
        <family val="1"/>
      </rPr>
      <t>300</t>
    </r>
    <r>
      <rPr>
        <sz val="10"/>
        <rFont val="Times New Roman"/>
        <family val="1"/>
      </rPr>
      <t>+Da v. Marvelli a v. Ricciarelli (</t>
    </r>
    <r>
      <rPr>
        <b/>
        <sz val="10"/>
        <rFont val="Times New Roman"/>
        <family val="1"/>
      </rPr>
      <t>2600x2</t>
    </r>
    <r>
      <rPr>
        <sz val="10"/>
        <rFont val="Times New Roman"/>
        <family val="1"/>
      </rPr>
      <t xml:space="preserve">) </t>
    </r>
    <r>
      <rPr>
        <b/>
        <sz val="10"/>
        <rFont val="Times New Roman"/>
        <family val="1"/>
      </rPr>
      <t xml:space="preserve">tot. </t>
    </r>
    <r>
      <rPr>
        <b/>
        <sz val="12"/>
        <rFont val="Times New Roman"/>
        <family val="1"/>
      </rPr>
      <t>5800</t>
    </r>
  </si>
  <si>
    <t xml:space="preserve"> mt. 400 ma praticabili solo 150 x 4 = mq. 600 </t>
  </si>
  <si>
    <t>Solo lato scarpata</t>
  </si>
  <si>
    <t>FARE LA SCARPATA LATO DX + 100</t>
  </si>
  <si>
    <t>PONTEGRADELLA p.za (2008) n° arbusti 477+30 (mercato il Martedì)</t>
  </si>
  <si>
    <t xml:space="preserve">130 ipericum, 58+30 abelie, 132 spiree, 30 viburnum tinus, 2 ligustrum alberello </t>
  </si>
  <si>
    <t>PONTEGRADELLA Piazza</t>
  </si>
  <si>
    <t>2 olmi</t>
  </si>
  <si>
    <t>Vittorio Veneto (dic. 2012)+ 1 (marzo 2013)</t>
  </si>
  <si>
    <t>Fabbri- del Campo (ciclabile Pitteri - Roveroni 2008)+ (Campo Marzo 2013)</t>
  </si>
  <si>
    <t>1 pioppo cipressino</t>
  </si>
  <si>
    <t>Codrea</t>
  </si>
  <si>
    <t>ex scuola elementare ex circoscrizione</t>
  </si>
  <si>
    <t xml:space="preserve">Via Cà Bruciate, 39 </t>
  </si>
  <si>
    <t>mt. 1220 x 4 = 4480 Lato Ovest 1 passaggio; lato Est (bosco - Hera) 3 passaggi</t>
  </si>
  <si>
    <t>Valle Mantello (marzo 2013)</t>
  </si>
  <si>
    <t>1 Frassino</t>
  </si>
  <si>
    <t>3 taxus baccata, forsizia, osmantus, eleagnus, spirea, rosai(184), hypericum</t>
  </si>
  <si>
    <t>Nievo area sgambamento cani angolo V. C. Porta (marzo 2013)</t>
  </si>
  <si>
    <t>Via Valle Mantello/Gallare</t>
  </si>
  <si>
    <t>Via Piccolomini</t>
  </si>
  <si>
    <t>Via Moggi - Via Spinazzino (S.Bartolomeo)</t>
  </si>
  <si>
    <t xml:space="preserve"> Via Cervella (S.Bartolomeo)</t>
  </si>
  <si>
    <t xml:space="preserve">Via Pagliarini (S.Bartolomeo) </t>
  </si>
  <si>
    <t>Via Verga - Bardellini (area attrezzata + il Covo)</t>
  </si>
  <si>
    <t>Padova in prossimità di Via Guercino - Via Bastianino (apr. 2013)</t>
  </si>
  <si>
    <t>quercia</t>
  </si>
  <si>
    <t>Muddy Waters (Febbraio 2013)</t>
  </si>
  <si>
    <t>Zerbini Cona (Aprile 2013)</t>
  </si>
  <si>
    <t>via Bardocchia/rabbiosa</t>
  </si>
  <si>
    <t>Storione Francolino (Aprile 2013)</t>
  </si>
  <si>
    <t>6 carpini, 3 aceri</t>
  </si>
  <si>
    <t>Bacchelli Sottomura (maggio 2013)</t>
  </si>
  <si>
    <t>2 gingko + 1 quercia</t>
  </si>
  <si>
    <t>1 carpino piramidale</t>
  </si>
  <si>
    <t>pioppi cipressini</t>
  </si>
  <si>
    <t>Ercole D'Este (dic. 2012)</t>
  </si>
  <si>
    <t>8 pioppi cip.</t>
  </si>
  <si>
    <t>2  ciliegi da fiori</t>
  </si>
  <si>
    <t>1 lagestroemia</t>
  </si>
  <si>
    <t>Giacomo Franco</t>
  </si>
  <si>
    <t>de Beauvoire Simone (dic. 2012)</t>
  </si>
  <si>
    <t>VIA DARSENA</t>
  </si>
  <si>
    <t>Via Padusa</t>
  </si>
  <si>
    <t>Tra via per Poggio Renatico e via Imperiale mt. 1150x2</t>
  </si>
  <si>
    <t>G. De Vincenzi (via Canapa)</t>
  </si>
  <si>
    <t>Via Muddy Waters</t>
  </si>
  <si>
    <t>Via Zerbini (Cona)</t>
  </si>
  <si>
    <t>IRRITROL monostazione</t>
  </si>
  <si>
    <t>DARSENA ROTONDA incrocio C.so Isonzo</t>
  </si>
  <si>
    <t>DARSENA incrocio Via Mameli</t>
  </si>
  <si>
    <t>DARSENA  ROTONDA incrocio S. Giacomo</t>
  </si>
  <si>
    <t>DARSENA aiuola incrocio S. Giacomo</t>
  </si>
  <si>
    <t>TORO DDC         4 stazioni</t>
  </si>
  <si>
    <t>DARSENA  lato opposto incrocio Via Fortezza</t>
  </si>
  <si>
    <t>Via Strozzi/Capra - Gaibanella</t>
  </si>
  <si>
    <t>Via Mimosa</t>
  </si>
  <si>
    <t>ASILO via del Salice</t>
  </si>
  <si>
    <t>DARSENA civ. 160</t>
  </si>
  <si>
    <t>Via Baruchello - Barco</t>
  </si>
  <si>
    <t>CONTRAPO' monumento + 3 palle h mt. 1</t>
  </si>
  <si>
    <t>Via della Pontonara - S. Martino</t>
  </si>
  <si>
    <t>Scuola Nido Salice - centro Millegru</t>
  </si>
  <si>
    <t>Via Salice</t>
  </si>
  <si>
    <t>ALA GOCCIOLANTE</t>
  </si>
  <si>
    <t>VERGA civ. 23/29 (Agosto 2013)</t>
  </si>
  <si>
    <t>Pontonara S. Martino (2013)</t>
  </si>
  <si>
    <r>
      <t xml:space="preserve">P.LE GIORDANO BRUNO </t>
    </r>
    <r>
      <rPr>
        <b/>
        <sz val="10"/>
        <rFont val="Tahoma"/>
        <family val="2"/>
      </rPr>
      <t>inserita ottobre 2013</t>
    </r>
  </si>
  <si>
    <t>ROTONDA VIA DEL LAVORO</t>
  </si>
  <si>
    <t>ROTONDA VIA ARGINONE</t>
  </si>
  <si>
    <t>449 MQ</t>
  </si>
  <si>
    <t>ROTATORI VIA DEL LAVORO/MAVERNA</t>
  </si>
  <si>
    <t>2 tigli +  1 pero</t>
  </si>
  <si>
    <t xml:space="preserve"> 2 acero campestre</t>
  </si>
  <si>
    <t>Tognazzi/Girotti/Gulinelli</t>
  </si>
  <si>
    <t>Canapa/Vincenzi (in carico da 2012)</t>
  </si>
  <si>
    <t>20 pioppi neri , 3 cercis, 4 celtis, 2 ginko, 7 frassini, 8 ippocastani, 3 liquidambar, 2 quercec, 3 cedri, 1 paulonia, 3 prunus, 11 aceri cam., 4 lagestroemia, 5 hibiscus, 2 melograni, 1 viburno, 8 pioppi bianchi.</t>
  </si>
  <si>
    <t>4 carpini</t>
  </si>
  <si>
    <t>Ravenna/Nenci - Fossanova san marco "residence I Pioppi" (da giugno 2013)</t>
  </si>
  <si>
    <t>Capra/Strozzi - Gaibanella</t>
  </si>
  <si>
    <t>5 frassini, 7 carpini piramidali, 7 aceri c., 10 pioppi cipressini, 1 gelso</t>
  </si>
  <si>
    <t xml:space="preserve">18 peri + 12 aceri + 10 carpini + 14 frassini </t>
  </si>
  <si>
    <t>8 querce,3 carpini, 11 aceri</t>
  </si>
  <si>
    <t xml:space="preserve"> 2 ciliegi</t>
  </si>
  <si>
    <t xml:space="preserve">Riccarelli 2009 - </t>
  </si>
  <si>
    <t>Tambroni (2013)</t>
  </si>
  <si>
    <t>2 noci, 1 quercia, 2 tuje, 7 ligustri</t>
  </si>
  <si>
    <t>Darsena/San Giacomo riqualificazione</t>
  </si>
  <si>
    <t>DARSENA/SAN GIACOMO riqualificazione</t>
  </si>
  <si>
    <t>CANAPA/VINCENZI</t>
  </si>
  <si>
    <t>38 melograni, 5 forsizie, 14 ligustri</t>
  </si>
  <si>
    <t>2 celtis e 2 liquidambar, 3 tigli</t>
  </si>
  <si>
    <t>Padova (2012 Provincia 1 anno manutenzione)</t>
  </si>
  <si>
    <t>21 tigli</t>
  </si>
  <si>
    <t>Gobetti p.za (2 anni di manutenzione dal 2013)</t>
  </si>
  <si>
    <t>2 cercis + 2 lagestroemie</t>
  </si>
  <si>
    <t>Cavour giardini (2 anni di manutenzione dal 2013)</t>
  </si>
  <si>
    <t>4 pyrus, 2 carpini, 2 lagestroemie</t>
  </si>
  <si>
    <t>Maverna (in manutenzione dal 2014)</t>
  </si>
  <si>
    <t>N° e TIPO IRRIGATORI</t>
  </si>
  <si>
    <t xml:space="preserve">N° e TIPO ELETTROVALVOLE </t>
  </si>
  <si>
    <t>DIAMETRO TUBO</t>
  </si>
  <si>
    <t>1 carpini ad alberetto</t>
  </si>
  <si>
    <r>
      <t xml:space="preserve">LADINO - bauletti fronte scuole medie (2010) </t>
    </r>
    <r>
      <rPr>
        <u/>
        <sz val="11"/>
        <rFont val="Tahoma"/>
        <family val="2"/>
      </rPr>
      <t>(Mercoledì mercato)</t>
    </r>
  </si>
  <si>
    <t>366 mq</t>
  </si>
  <si>
    <t>466 mq</t>
  </si>
  <si>
    <t>374 spirea, 36 cidonia, 300 hypericum</t>
  </si>
  <si>
    <t>50+30 cidonia, 600 hypericum, 244 rose, 76 viburni</t>
  </si>
  <si>
    <t>FOSSANOVA S. MARCO Ex distilleria (2013)</t>
  </si>
  <si>
    <t>30 lagestroemie ad alberetto, 31 fotinie ad alberetto, 259 mq.  rose, 452 mq. lonicera, 165 mq. lavanda, 20 mq. bosso</t>
  </si>
  <si>
    <t>PADOVA di fronte ACI agosto 2013</t>
  </si>
  <si>
    <t>FOSSANOVA S. MARCO via Nenci-Ravenna agosto 2013</t>
  </si>
  <si>
    <t>BARCO VIA BENTIVOGLIO nuova riqualificazione</t>
  </si>
  <si>
    <t>298,5 mq</t>
  </si>
  <si>
    <t>mq 94,5 ipericum, mq 63 cotoneaster, mq 141 abelia</t>
  </si>
  <si>
    <t>374 spirea, 36 cidonia, 300 hypericum (466mq.)</t>
  </si>
  <si>
    <t>50+30 cidonia, 600 hypericum, 244 rose, 76 viburni (366mq.)</t>
  </si>
  <si>
    <t>ROTATORIA VIA ARGINONE (2013)</t>
  </si>
  <si>
    <t>ROTATORI VIA DEL LAVORO/MAVERNA (2013)</t>
  </si>
  <si>
    <t>ROTATORIA  VIA BOLOGNA</t>
  </si>
  <si>
    <t>413 mq</t>
  </si>
  <si>
    <t>viburno tino, ipericum, cydonia, rose, osmantus, berberis</t>
  </si>
  <si>
    <t xml:space="preserve">mq. 298,5 </t>
  </si>
  <si>
    <t>(94,5 ipericum, 63 cotoneaster, 141 abelia)</t>
  </si>
  <si>
    <t xml:space="preserve"> 896 mq</t>
  </si>
  <si>
    <t>Orlando Furioso - bocciofila (gen 2014)</t>
  </si>
  <si>
    <t>540 mq rosai misti</t>
  </si>
  <si>
    <t>26 pioppi + 7 salici</t>
  </si>
  <si>
    <t xml:space="preserve"> + 2 passate x mt. 100 canne lato canale in prossimità di v. Bova</t>
  </si>
  <si>
    <t>NENCI - Fossanova San Marco</t>
  </si>
  <si>
    <t>540 mq</t>
  </si>
  <si>
    <t>540 mq rose</t>
  </si>
  <si>
    <t>TORO 2 FLO</t>
  </si>
  <si>
    <t>HUNTER</t>
  </si>
  <si>
    <t>1 HUNTER + 1 GALCON 7001</t>
  </si>
  <si>
    <t>1 RAIN BIRD + 1 HUNTER</t>
  </si>
  <si>
    <t>Padova/Forza/Bagatto(apr. 2014)</t>
  </si>
  <si>
    <t>Nievo - circa fronte civ 141 (apr. 2014)</t>
  </si>
  <si>
    <t>Favero zona parcheggio tra Morante e Massari (apr. 2014)</t>
  </si>
  <si>
    <t>Via Vivaldi (2014)</t>
  </si>
  <si>
    <t>Ravalle piazza</t>
  </si>
  <si>
    <t>Scuola materna Fossanova San Marco (marzo 14)</t>
  </si>
  <si>
    <t>S.Romano angolo Trento trieste</t>
  </si>
  <si>
    <t>mt. 100x2 =200 + (30x2  il tratto sterrato a fondo chiuso) =260</t>
  </si>
  <si>
    <t>via Garibaldi di fronte Forno Orsatti messe 2 piante il 17/5/14</t>
  </si>
  <si>
    <t>CENTRO DOCUMENTAZIONE STORICA - Via Frescobaldi (mar. e gio. solo pomeriggio) sabato chiuso</t>
  </si>
  <si>
    <t>CASA ROMEI aperto la mattina da lunedì a mercoledì dalle 8,30</t>
  </si>
  <si>
    <t xml:space="preserve">CASA ARIOSTO </t>
  </si>
  <si>
    <t>DOSSO DOSSI RETRO PROMECO</t>
  </si>
  <si>
    <t>ROTATORIA V. ERIDANO</t>
  </si>
  <si>
    <t>232 mq.</t>
  </si>
  <si>
    <t>120 Photinia + 1000 Hypericum</t>
  </si>
  <si>
    <t>dal II° giro 20mt. in più retro trattoria</t>
  </si>
  <si>
    <r>
      <t xml:space="preserve">Via Masi, S. Bartolomeo </t>
    </r>
    <r>
      <rPr>
        <b/>
        <sz val="10"/>
        <rFont val="Tahoma"/>
        <family val="2"/>
      </rPr>
      <t>(Luglio 2014)</t>
    </r>
  </si>
  <si>
    <t>SPADARI/CAVOUR  bauletti poste</t>
  </si>
  <si>
    <t>AZZI IN CARICO AGOSTO 2014</t>
  </si>
  <si>
    <t>OFFICINA COMUNALE (338 7321474)</t>
  </si>
  <si>
    <t>Ravalle via Robissa-Martelli (ottobre 2014)</t>
  </si>
  <si>
    <t>TALASSI</t>
  </si>
  <si>
    <t>Via Olanda</t>
  </si>
  <si>
    <t>11 Lagerstroemia + 1 Hibiscus+ 1 tasso</t>
  </si>
  <si>
    <t>BUOZZI ANGOLO V. PACE (OTTOBRE 2014)</t>
  </si>
  <si>
    <t>VIA RAVERA</t>
  </si>
  <si>
    <t>8 pioppi, 1 frassino, 4 carpini</t>
  </si>
  <si>
    <t>Siepe/Turchi</t>
  </si>
  <si>
    <r>
      <rPr>
        <sz val="11"/>
        <rFont val="Tahoma"/>
        <family val="2"/>
      </rPr>
      <t xml:space="preserve"> </t>
    </r>
    <r>
      <rPr>
        <b/>
        <sz val="11"/>
        <rFont val="Tahoma"/>
        <family val="2"/>
      </rPr>
      <t>14 ligustri</t>
    </r>
    <r>
      <rPr>
        <sz val="11"/>
        <rFont val="Tahoma"/>
        <family val="2"/>
      </rPr>
      <t xml:space="preserve">  ad alberetto (38 melograni)</t>
    </r>
  </si>
  <si>
    <t>Masi S. Bartolomeo (retro civ. 198e)</t>
  </si>
  <si>
    <t>Pasini S. Martino</t>
  </si>
  <si>
    <t>16 tigli + 1 salice + 2 pioppi + 1 frassino + 1 robinia</t>
  </si>
  <si>
    <t>740 x 2 passate sempre sulla stessa strada perché l'altra strada (quella di ritorno dalla fiera al Mercatone) è nelle planimetrie = 1480</t>
  </si>
  <si>
    <t>500x2 = 1000 + 500 fare 2 passate a lato dei tigli per eliminare tutti i polloni totale mt. 1.500</t>
  </si>
  <si>
    <t>Via Comacchio (tra Via S.Bartolo a confine provinciale)</t>
  </si>
  <si>
    <t>mt.1600 di ciglio + mq.3000 di capezzagna</t>
  </si>
  <si>
    <r>
      <t xml:space="preserve">Da P.zza Fetonte a v. Lavezzola (mt. </t>
    </r>
    <r>
      <rPr>
        <b/>
        <sz val="10"/>
        <rFont val="Times New Roman"/>
        <family val="1"/>
      </rPr>
      <t>1.700 x 2</t>
    </r>
    <r>
      <rPr>
        <sz val="10"/>
        <rFont val="Times New Roman"/>
        <family val="1"/>
      </rPr>
      <t xml:space="preserve"> passate) </t>
    </r>
    <r>
      <rPr>
        <b/>
        <sz val="10"/>
        <rFont val="Times New Roman"/>
        <family val="1"/>
      </rPr>
      <t xml:space="preserve">+ </t>
    </r>
    <r>
      <rPr>
        <sz val="10"/>
        <rFont val="Times New Roman"/>
        <family val="1"/>
      </rPr>
      <t>da via Lavezzola a via Conchetta (solo 1 lato mt.</t>
    </r>
    <r>
      <rPr>
        <b/>
        <sz val="10"/>
        <rFont val="Times New Roman"/>
        <family val="1"/>
      </rPr>
      <t xml:space="preserve"> 3.200) </t>
    </r>
    <r>
      <rPr>
        <sz val="10"/>
        <rFont val="Times New Roman"/>
        <family val="1"/>
      </rPr>
      <t>+ da v. Conchetta a v. Pannonius (solo un lato mt.</t>
    </r>
    <r>
      <rPr>
        <b/>
        <sz val="10"/>
        <rFont val="Times New Roman"/>
        <family val="1"/>
      </rPr>
      <t xml:space="preserve"> 1000 x 2 </t>
    </r>
    <r>
      <rPr>
        <sz val="10"/>
        <rFont val="Times New Roman"/>
        <family val="1"/>
      </rPr>
      <t>passate +</t>
    </r>
    <r>
      <rPr>
        <b/>
        <sz val="10"/>
        <rFont val="Times New Roman"/>
        <family val="1"/>
      </rPr>
      <t xml:space="preserve"> mt. 500 x 2 </t>
    </r>
    <r>
      <rPr>
        <sz val="10"/>
        <rFont val="Times New Roman"/>
        <family val="1"/>
      </rPr>
      <t>passate</t>
    </r>
    <r>
      <rPr>
        <b/>
        <sz val="10"/>
        <rFont val="Times New Roman"/>
        <family val="1"/>
      </rPr>
      <t xml:space="preserve"> x 2 lati) </t>
    </r>
    <r>
      <rPr>
        <sz val="10"/>
        <rFont val="Times New Roman"/>
        <family val="1"/>
      </rPr>
      <t>+ da v. Pannonius a v. Copparo (mt.</t>
    </r>
    <r>
      <rPr>
        <b/>
        <sz val="10"/>
        <rFont val="Times New Roman"/>
        <family val="1"/>
      </rPr>
      <t xml:space="preserve"> 300 x 2 </t>
    </r>
    <r>
      <rPr>
        <sz val="10"/>
        <rFont val="Times New Roman"/>
        <family val="1"/>
      </rPr>
      <t>passate solo 1 lato)</t>
    </r>
    <r>
      <rPr>
        <b/>
        <sz val="10"/>
        <rFont val="Times New Roman"/>
        <family val="1"/>
      </rPr>
      <t xml:space="preserve"> + mt  250 x 2 </t>
    </r>
    <r>
      <rPr>
        <sz val="10"/>
        <rFont val="Times New Roman"/>
        <family val="1"/>
      </rPr>
      <t>passate strada cimitero</t>
    </r>
    <r>
      <rPr>
        <b/>
        <sz val="10"/>
        <rFont val="Times New Roman"/>
        <family val="1"/>
      </rPr>
      <t xml:space="preserve">. Totale mt. 11.700  </t>
    </r>
    <r>
      <rPr>
        <b/>
        <sz val="10"/>
        <color rgb="FFFF0000"/>
        <rFont val="Times New Roman"/>
        <family val="1"/>
      </rPr>
      <t>Il resto della banchina è compresa in cartografia con la ciclabile</t>
    </r>
  </si>
  <si>
    <r>
      <t xml:space="preserve">Dalla Rotonda S. Giovanni a rotonda V. Pannonius mt 700 solo un lato + mt 200x2 il tratto guard rail. </t>
    </r>
    <r>
      <rPr>
        <sz val="10"/>
        <color rgb="FFFF0000"/>
        <rFont val="Times New Roman"/>
        <family val="1"/>
      </rPr>
      <t>Il resto è in cartografia</t>
    </r>
  </si>
  <si>
    <r>
      <t xml:space="preserve">Da v. Arginone a ferrovia mt. </t>
    </r>
    <r>
      <rPr>
        <b/>
        <sz val="10"/>
        <rFont val="Times New Roman"/>
        <family val="1"/>
      </rPr>
      <t xml:space="preserve">500x2 </t>
    </r>
    <r>
      <rPr>
        <sz val="10"/>
        <rFont val="Times New Roman"/>
        <family val="1"/>
      </rPr>
      <t xml:space="preserve">+ a confine comunale mt. </t>
    </r>
    <r>
      <rPr>
        <b/>
        <sz val="10"/>
        <rFont val="Times New Roman"/>
        <family val="1"/>
      </rPr>
      <t>5900 x 2</t>
    </r>
    <r>
      <rPr>
        <sz val="10"/>
        <rFont val="Times New Roman"/>
        <family val="1"/>
      </rPr>
      <t xml:space="preserve"> + raccordo con v. Catena mt. </t>
    </r>
    <r>
      <rPr>
        <b/>
        <sz val="10"/>
        <rFont val="Times New Roman"/>
        <family val="1"/>
      </rPr>
      <t>200 x 2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totale mt. 13.20</t>
    </r>
    <r>
      <rPr>
        <sz val="10"/>
        <rFont val="Times New Roman"/>
        <family val="1"/>
      </rPr>
      <t>0</t>
    </r>
  </si>
  <si>
    <t>Via dell'Unione +  (Cimitero di Coreggio)</t>
  </si>
  <si>
    <t>Nenni - ciclabile doro</t>
  </si>
  <si>
    <t xml:space="preserve">Renata di Francia </t>
  </si>
  <si>
    <t xml:space="preserve">5 celtis + 4 gingko + 1 acero+ 6 tigli+ 4 catalpe+ 1 frassino </t>
  </si>
  <si>
    <t>Polesella - Manservigi piante nuove</t>
  </si>
  <si>
    <t>6 tigli + 7 frassini</t>
  </si>
  <si>
    <t>13 tigli, 4 aceri, 5 carpini, 1 pioppo, 1 pino</t>
  </si>
  <si>
    <t>6 peri da fiore, 8 prunus pissardii, 1 meli da fiore, 1 ciliegio, 1 ligustro</t>
  </si>
  <si>
    <t>4 celtis + 4 frassini + 4 querce, 1 olmo, 2 aceri  messe da Circoscrizione</t>
  </si>
  <si>
    <t>8 pyrus, 2 tigli, 3 ginko, 1 aceri camp., 7 robinie umbraculif.</t>
  </si>
  <si>
    <t>19 carpini + 6 aceri c.</t>
  </si>
  <si>
    <t>Rottole/Frasbalda (nov. 14)</t>
  </si>
  <si>
    <t>Curti - Aguscello</t>
  </si>
  <si>
    <t>6 peri da fiore</t>
  </si>
  <si>
    <t>Podgora (gen. 2015)</t>
  </si>
  <si>
    <t>1 ippocastano</t>
  </si>
  <si>
    <t>Ercole d'Este (2015)</t>
  </si>
  <si>
    <t>Certosa (2015)</t>
  </si>
  <si>
    <t>12 pioppi cip.</t>
  </si>
  <si>
    <t>Testi (2015)</t>
  </si>
  <si>
    <t>7 pioppi cip.</t>
  </si>
  <si>
    <t>Vittorio Veneto (2015)</t>
  </si>
  <si>
    <t>Scuola materna G. Rossa</t>
  </si>
  <si>
    <t>12 prunus</t>
  </si>
  <si>
    <t>Ravenna- Rotatoria S. Giorgio (2015)</t>
  </si>
  <si>
    <t>RAVENNA ROTATORIA S. GIORGIO (2015)</t>
  </si>
  <si>
    <t>8 Ligustri ad alberetto + 139,5 mq.di Lonicera</t>
  </si>
  <si>
    <t>VIA BOLOGNA ciclabile</t>
  </si>
  <si>
    <r>
      <t>Padova</t>
    </r>
    <r>
      <rPr>
        <b/>
        <sz val="10"/>
        <rFont val="Times New Roman"/>
        <family val="1"/>
      </rPr>
      <t xml:space="preserve"> (2015)</t>
    </r>
  </si>
  <si>
    <t>KENNEDY scalinata parcheggio</t>
  </si>
  <si>
    <t>mq 125 Hipericum (n°208+) + mq 348 lonicera (n°586+) + mq 157 abelia (n°163+) + mq 6 coreopsis</t>
  </si>
  <si>
    <t>636 mq</t>
  </si>
  <si>
    <t>eleagnus, fotinia, piracanta</t>
  </si>
  <si>
    <t>14 Hibiscus</t>
  </si>
  <si>
    <t>Per 2 passate per lato. All'interno del centro abitato di Pontelagoscuro tra cartello e cartello</t>
  </si>
  <si>
    <t>2 Lagerstroemia, 3 Hibiscus, 3 spiree</t>
  </si>
  <si>
    <t>1 biancospino</t>
  </si>
  <si>
    <t>19 forsizie, 1 lagestroemie</t>
  </si>
  <si>
    <t>414 arbusti(comprese 62 rose),23 mq Abelia + 23 mq Hypericum + 23 mq Spirea + 20 mq rose + 19 mq viburno, 900 mq di erba</t>
  </si>
  <si>
    <t>1 tassi, 2 noccioli, 4 rose, 20 cotoneaster, 7 cornus, 3 peonie + 3 cipressi</t>
  </si>
  <si>
    <t>150 rosai</t>
  </si>
  <si>
    <t xml:space="preserve">83 mq </t>
  </si>
  <si>
    <t xml:space="preserve"> 259 mq. Rose (rotatoria Darsena/IV Novembre 85 + triangolo gigina 345 + rotatoria centrale 180*3), 452 mq. lonicera, 165 mq. lavanda, 20 mq. Bosso + 31 fotinia alberetto + 30 lagestroemia alberetto</t>
  </si>
  <si>
    <r>
      <t xml:space="preserve">MOTOVELODROMO (2010) </t>
    </r>
    <r>
      <rPr>
        <b/>
        <u/>
        <sz val="11"/>
        <rFont val="Tahoma"/>
        <family val="2"/>
      </rPr>
      <t>mercato mercoledì</t>
    </r>
  </si>
  <si>
    <t>11 Lagerstroemia, 16 Hibiscus, 3 cespugli in piazza</t>
  </si>
  <si>
    <t>2 hibiscus + 1 forsizia</t>
  </si>
  <si>
    <r>
      <t>Via A. Cappellini - Denore.</t>
    </r>
    <r>
      <rPr>
        <b/>
        <sz val="10"/>
        <rFont val="Tahoma"/>
        <family val="2"/>
      </rPr>
      <t>(modificata marzo 2015)</t>
    </r>
  </si>
  <si>
    <t>MEDIA DE PISIS</t>
  </si>
  <si>
    <t>1 lauro, 6 ibiscus, 2 ulivi</t>
  </si>
  <si>
    <t>Materna Aquilone</t>
  </si>
  <si>
    <t>Via Krasnodar/Mambro</t>
  </si>
  <si>
    <t>ROTATORIA VIA ARGINONE/BONZAGNI</t>
  </si>
  <si>
    <t>Cavour/Costituzione</t>
  </si>
  <si>
    <t>Orlando Furioso - bocciofila (mar. 2015)</t>
  </si>
  <si>
    <t>1 prunus pissardii</t>
  </si>
  <si>
    <t>Orlando Furioso parchetto (Aprile 2015)</t>
  </si>
  <si>
    <r>
      <t>COCOMARO DI CONA Via golena (</t>
    </r>
    <r>
      <rPr>
        <b/>
        <sz val="10"/>
        <rFont val="Tahoma"/>
        <family val="2"/>
      </rPr>
      <t>Aprile 2015</t>
    </r>
    <r>
      <rPr>
        <sz val="10"/>
        <rFont val="Tahoma"/>
        <family val="2"/>
      </rPr>
      <t>)</t>
    </r>
  </si>
  <si>
    <t>334 (83 mq)</t>
  </si>
  <si>
    <t>1 hibiscus</t>
  </si>
  <si>
    <t>128 mq</t>
  </si>
  <si>
    <t>225 mq</t>
  </si>
  <si>
    <t>69 mq</t>
  </si>
  <si>
    <t>145 arbusti misti, 145 mq evonimus, 140 mq Hypericum</t>
  </si>
  <si>
    <t>430 mq</t>
  </si>
  <si>
    <t>108 mq</t>
  </si>
  <si>
    <t>139 mq</t>
  </si>
  <si>
    <t>216 mq</t>
  </si>
  <si>
    <t>202 mq</t>
  </si>
  <si>
    <t>103 mq</t>
  </si>
  <si>
    <t>240 mq</t>
  </si>
  <si>
    <t>20 mq rose + 220 eleagnus, nandine, osmantus, Hypericum</t>
  </si>
  <si>
    <t>140 mq</t>
  </si>
  <si>
    <t xml:space="preserve">Via della Ginestra  da v. Scorsuro a Volano mt 1080 da Scorsuro a v. Pomposa 4900 da v Pomposa a v Due Torri Ponte di Contrapò mt 1480 </t>
  </si>
  <si>
    <t>Via Bologna (S. Martino)</t>
  </si>
  <si>
    <r>
      <t>Via Bologna (Montalbano</t>
    </r>
    <r>
      <rPr>
        <b/>
        <sz val="10"/>
        <rFont val="Times New Roman"/>
        <family val="1"/>
      </rPr>
      <t xml:space="preserve"> Maggio 2015</t>
    </r>
    <r>
      <rPr>
        <sz val="10"/>
        <rFont val="Times New Roman"/>
        <family val="1"/>
      </rPr>
      <t>)</t>
    </r>
  </si>
  <si>
    <r>
      <t xml:space="preserve">Da cartello a cartello Montalbano + mt. 100 x 3 passate + mt. 50 x 3 passate in pross. Via Fruttidoro x garantire visibilità in uscita.= </t>
    </r>
    <r>
      <rPr>
        <b/>
        <sz val="10"/>
        <rFont val="Times New Roman"/>
        <family val="1"/>
      </rPr>
      <t>mt. 3.250 totali</t>
    </r>
  </si>
  <si>
    <t>PALAZZO SCHIFANOIA   tel 0532/64178</t>
  </si>
  <si>
    <t>PALAZZINA MARFISA dalle ore 9,30 tel 0532/207450</t>
  </si>
  <si>
    <t>21 osmantus, 18 peonie, 25 rose, 73 bosso</t>
  </si>
  <si>
    <t>GRAMICIA ciclabile Parco urbano</t>
  </si>
  <si>
    <t>P.ZA REPUBBLICA</t>
  </si>
  <si>
    <t>PONTEGRADELLA SCUOLA ELEMENTARE (GIUGNO2015)</t>
  </si>
  <si>
    <t>compreso la carreggiata stradale</t>
  </si>
  <si>
    <t>PALAZZINA MARFISA</t>
  </si>
  <si>
    <t>Via Putinati, 165</t>
  </si>
  <si>
    <t>Via della Pontonara - S. Martino - Caserma dei Carabinieri</t>
  </si>
  <si>
    <t xml:space="preserve">PO V.LE </t>
  </si>
  <si>
    <t>ROTATORIA S. GIORGIO (2015)</t>
  </si>
  <si>
    <t>ROTATORIA S. GIORGIO</t>
  </si>
  <si>
    <t>lonicera e fotinia</t>
  </si>
  <si>
    <t>COMACCHIO 107</t>
  </si>
  <si>
    <t>CALDIROLO CICLABILE QUACCHIO</t>
  </si>
  <si>
    <t>Da via Massafiscaglia al ponte ambo i lati</t>
  </si>
  <si>
    <t>Via Sabbioncello (Luglio 2015)</t>
  </si>
  <si>
    <t>Via Zerbinata (Luglio 2015)</t>
  </si>
  <si>
    <r>
      <t xml:space="preserve">(mt. 400x 2) = 800 + (in aperta campagna mt. 300 x 4 passate) = 1200 </t>
    </r>
    <r>
      <rPr>
        <b/>
        <sz val="10"/>
        <rFont val="Times New Roman"/>
        <family val="1"/>
      </rPr>
      <t>TOTALE mt. 2000</t>
    </r>
  </si>
  <si>
    <r>
      <t xml:space="preserve">Via Modena    ( da via Primo Levi  verso la città) </t>
    </r>
    <r>
      <rPr>
        <b/>
        <sz val="10"/>
        <rFont val="Times New Roman"/>
        <family val="1"/>
      </rPr>
      <t>+ tratto sottopasso ciclabile (luglio anno 2015)</t>
    </r>
  </si>
  <si>
    <r>
      <t xml:space="preserve">contando tutti i tratti dalla rotonda di V. Schiavoni fino in città + </t>
    </r>
    <r>
      <rPr>
        <b/>
        <sz val="10"/>
        <rFont val="Times New Roman"/>
        <family val="1"/>
      </rPr>
      <t>tratto sottopasso ciclabile nuova rotatoria v. Modena/Levi da contabilizzare ad ore perché non censita</t>
    </r>
  </si>
  <si>
    <r>
      <t xml:space="preserve">Tronco Possessione Oppio </t>
    </r>
    <r>
      <rPr>
        <b/>
        <sz val="10"/>
        <rFont val="Times New Roman"/>
        <family val="1"/>
      </rPr>
      <t>mt. 250x2</t>
    </r>
    <r>
      <rPr>
        <sz val="10"/>
        <rFont val="Times New Roman"/>
        <family val="1"/>
      </rPr>
      <t xml:space="preserve"> e Tronco Località Frescobaldo </t>
    </r>
    <r>
      <rPr>
        <b/>
        <sz val="10"/>
        <rFont val="Times New Roman"/>
        <family val="1"/>
      </rPr>
      <t>mt. 250x2 TOTALE mt. 1000</t>
    </r>
  </si>
  <si>
    <r>
      <t xml:space="preserve">Via Bivio Passo Segni Correggio </t>
    </r>
    <r>
      <rPr>
        <b/>
        <sz val="10"/>
        <rFont val="Times New Roman"/>
        <family val="1"/>
      </rPr>
      <t xml:space="preserve"> (Agosto 2015)</t>
    </r>
  </si>
  <si>
    <r>
      <t xml:space="preserve">V.LE PO (rose) </t>
    </r>
    <r>
      <rPr>
        <b/>
        <sz val="10"/>
        <rFont val="Tahoma"/>
        <family val="2"/>
      </rPr>
      <t>da Luglio 2015 ipericum ed erba</t>
    </r>
  </si>
  <si>
    <t>Ciclabile Calzolai (Comune 2014)</t>
  </si>
  <si>
    <t>Piave (Comune 2014)</t>
  </si>
  <si>
    <t>Savonuzzi P.le (Comune 2014)</t>
  </si>
  <si>
    <t>1 acero platanoide</t>
  </si>
  <si>
    <t>Aminta (comune 2014)</t>
  </si>
  <si>
    <t>2 celtis</t>
  </si>
  <si>
    <t>Aeroporto (Comune 2014)</t>
  </si>
  <si>
    <t>24 ligustrum</t>
  </si>
  <si>
    <t>Agni (Comune 2014)</t>
  </si>
  <si>
    <t>Azzo Novello (Comune 2014)</t>
  </si>
  <si>
    <t>Bagni /Comune 2014)</t>
  </si>
  <si>
    <t>Barbieri (Comune 2014)</t>
  </si>
  <si>
    <t>1 tiglio + 1 zelkova serrata</t>
  </si>
  <si>
    <t>4 acer palatanoide + 1 carpino + 2 sofore</t>
  </si>
  <si>
    <t>Manini (Comune 2014)</t>
  </si>
  <si>
    <t>IV Novembre (Comune 2014)</t>
  </si>
  <si>
    <t>Martinelli (Comune 2014)</t>
  </si>
  <si>
    <t>3 Pyrus</t>
  </si>
  <si>
    <t>Mura di Porta Po (Comune 2014)</t>
  </si>
  <si>
    <t>3 acero platanoide</t>
  </si>
  <si>
    <t>Nenni (Comune 2014)</t>
  </si>
  <si>
    <t>2 acer platanoide + 1 orniello + 1 Koleurteria</t>
  </si>
  <si>
    <t>Picelli (Comune 2014)</t>
  </si>
  <si>
    <t>1 Fraxinus excelsior</t>
  </si>
  <si>
    <t>San Giacomo (Comune 2014)</t>
  </si>
  <si>
    <t>Testi (Comune 2014)</t>
  </si>
  <si>
    <t>2 pioppo cip + 8 Pyrus</t>
  </si>
  <si>
    <t>XXV Aprile (Comune 2014)</t>
  </si>
  <si>
    <t>3 Koleurteria</t>
  </si>
  <si>
    <t>Brondi (Comune 2014)</t>
  </si>
  <si>
    <t>3 acero campestre</t>
  </si>
  <si>
    <t>Gorini (Comune 2014)</t>
  </si>
  <si>
    <t>Gramicia (Comune 2014)</t>
  </si>
  <si>
    <t xml:space="preserve">2 robinia </t>
  </si>
  <si>
    <t>Mambro (Comune 2014)</t>
  </si>
  <si>
    <t>Meli (Comune 2014)</t>
  </si>
  <si>
    <t>13 acer platanoides + 1 fraxinus exc.</t>
  </si>
  <si>
    <t>4 celtis</t>
  </si>
  <si>
    <t>2 acero campestre</t>
  </si>
  <si>
    <t>Pitteri (Comune 2014)</t>
  </si>
  <si>
    <t>7 acero campestre</t>
  </si>
  <si>
    <t>Ostaggi (Comune 2014)</t>
  </si>
  <si>
    <t>Porta (Comune 2014)</t>
  </si>
  <si>
    <t>2 fraxinus excelsior</t>
  </si>
  <si>
    <t>Quasimodo (Comune 2014)</t>
  </si>
  <si>
    <t>1 quercia + 2 quercia rossa</t>
  </si>
  <si>
    <t>Krasnodar (Comune 2014)</t>
  </si>
  <si>
    <t>3 acero platanoide + 18 celtis</t>
  </si>
  <si>
    <t>Chiesa (Comune 2014)</t>
  </si>
  <si>
    <t>17 ligustrum</t>
  </si>
  <si>
    <t>Quintavalle (Comune 2014)</t>
  </si>
  <si>
    <t>2 acer platanoides + 5 celtis + 1 tiglio + 1 zelkova serrata</t>
  </si>
  <si>
    <t>Pomposa (Comune 2014)</t>
  </si>
  <si>
    <t>3 acero platanoide + 2 tiglio</t>
  </si>
  <si>
    <t>Olanda (Comune 2014)</t>
  </si>
  <si>
    <t>Contardo d'Este (Comune 2014)</t>
  </si>
  <si>
    <t>Cedri (Comune 2014)</t>
  </si>
  <si>
    <t>Cavallini (Comune 2014)</t>
  </si>
  <si>
    <t>Migliari (Comune 2014)</t>
  </si>
  <si>
    <t>1 acero camp + 4 pyrus</t>
  </si>
  <si>
    <t>Don Dioli (Comune 214)</t>
  </si>
  <si>
    <t>1 fraxinus + 2 quercia + 1 zelkova</t>
  </si>
  <si>
    <t>Digione (Comune 2014)</t>
  </si>
  <si>
    <t>Maragno (Comune 2014)</t>
  </si>
  <si>
    <t xml:space="preserve">1 acero platanoide + 3 celtis + 1 cercis + 2 liquidambar + 2 tiglio + 1 Zelkova </t>
  </si>
  <si>
    <t>Grosoli (Comune 2014)</t>
  </si>
  <si>
    <t>1 acero platano + 2 celtis +3 frassino + 1 koleurteria + 1 magnolia + 1 tiglio</t>
  </si>
  <si>
    <t>Bonati (Comune 2014)</t>
  </si>
  <si>
    <t>3 orniello</t>
  </si>
  <si>
    <t>Carli (Comune 2014)</t>
  </si>
  <si>
    <t>3  koleurteria</t>
  </si>
  <si>
    <t>Coltrane (Comune 2014)</t>
  </si>
  <si>
    <t>5 pioppo bianco + 1 zelkova</t>
  </si>
  <si>
    <t>Don Zanardi (Comune 2014)</t>
  </si>
  <si>
    <t>2 orniello</t>
  </si>
  <si>
    <t>Madonna della Neve (Comune 2014)</t>
  </si>
  <si>
    <t>2 acero comp + 2 acero platanoide</t>
  </si>
  <si>
    <t>Serao (Comune 2014)</t>
  </si>
  <si>
    <t>2 carpino + 3 liquidambar + 3 quercia rossa</t>
  </si>
  <si>
    <t>Stefani (Comune 2014)</t>
  </si>
  <si>
    <t>1 celtis + 1 tiglio</t>
  </si>
  <si>
    <t>Petrucci (Comune 2014)</t>
  </si>
  <si>
    <t xml:space="preserve">2 carpino </t>
  </si>
  <si>
    <t>Alfonso d'Este (2014)</t>
  </si>
  <si>
    <t>2 tiglio</t>
  </si>
  <si>
    <t>Unione (Comune 2014)</t>
  </si>
  <si>
    <t>4 acero campestre</t>
  </si>
  <si>
    <t>Fienilnuovo (Comune 2014)</t>
  </si>
  <si>
    <t>1 acero campestre + 1 quercia rossa</t>
  </si>
  <si>
    <t>Ladino (Comune 2014)</t>
  </si>
  <si>
    <t>Formia (Comune 2014)</t>
  </si>
  <si>
    <t>9 acero camp. + 7 carpino + 3 quercia rossa</t>
  </si>
  <si>
    <t>Gessi (Comune 2014)</t>
  </si>
  <si>
    <t>3 acero camp. + 3 carpino</t>
  </si>
  <si>
    <t>Isola Bianca (Comune 2014)</t>
  </si>
  <si>
    <t>4 robinia</t>
  </si>
  <si>
    <t>Manferdini (Comune 2014)</t>
  </si>
  <si>
    <t>Gulinelli (Comune 2014)</t>
  </si>
  <si>
    <t>Padova (Comune 2014)</t>
  </si>
  <si>
    <t>Polesella (Comune 2014)</t>
  </si>
  <si>
    <t>Travagli (Comune 2014)</t>
  </si>
  <si>
    <t>Traversagno (Comune 2014)</t>
  </si>
  <si>
    <t>1 quercia rossa</t>
  </si>
  <si>
    <t>VIA FERRARINO DA FERRARA</t>
  </si>
  <si>
    <t>1 Wegelia, 1 oleandro , 1 forsizia</t>
  </si>
  <si>
    <t>Via Contrari 3-5</t>
  </si>
  <si>
    <t>bosso sieponi</t>
  </si>
  <si>
    <t>arbusti vari - bosso, lauro ecc..</t>
  </si>
  <si>
    <t>SCUOLE APERTE - 2 SFALCI CON RACCOLTA + 6 SFALCI SENZA RACCOLTA</t>
  </si>
  <si>
    <t>20 Lagerstroemia, 8 rosai</t>
  </si>
  <si>
    <t>60 rose</t>
  </si>
  <si>
    <t>Hiperycum</t>
  </si>
  <si>
    <t>3 Hibiscus</t>
  </si>
  <si>
    <t>1 Lagestroemia grande e circa 135 rosai</t>
  </si>
  <si>
    <t>6 frassini, 1 acero neg., 1 tiglio</t>
  </si>
  <si>
    <t>33 acer platanoides, 14 celtis australis, 5 frassini, 2 tigli, 3 prunus, 2 aescolus avuim, 2 albizie, 1 quercus rubra, 9 lager proemiandica</t>
  </si>
  <si>
    <t xml:space="preserve"> 2 cercis siliquastrum; </t>
  </si>
  <si>
    <t xml:space="preserve">8 carpini + 15 aceri </t>
  </si>
  <si>
    <t>5 aceri c. + 3 aceri + 5 carpini</t>
  </si>
  <si>
    <t>6 aceri + 1 cercis + 3 prunus + 1 celtis + 1 frassino</t>
  </si>
  <si>
    <t>4 platani</t>
  </si>
  <si>
    <t>15 carpini, 1 olmo, 9 tigli, 3 frassini</t>
  </si>
  <si>
    <t>15 a. crimson k.; 13 a. normali; 12 a. campestri; 8 acacie julibrissin; 7 prunus pissardi;5 cercis; 7 carpini bet.; 4 querce robur + 2 aceri c. (Marzo 2013)</t>
  </si>
  <si>
    <t>9 celtis, 5 frassini, 5 prunus, 21 albizie, 33 carpini</t>
  </si>
  <si>
    <t>1 pioppi bianchi + 2 frassini + 12 peri</t>
  </si>
  <si>
    <t>37 Corilus + 13 querce + 1 frassino + 6 carpini + 1 liquidambar+ 1 carpino, 2 acero, 1 fico</t>
  </si>
  <si>
    <t>16 Pyrus</t>
  </si>
  <si>
    <t>Bacchelli Sottomura (dicembre 2015)</t>
  </si>
  <si>
    <t>3 cercis + 3 liquidambar + 3 salici + 3 ippocastani</t>
  </si>
  <si>
    <t>Cadolini (Comune 2014)</t>
  </si>
  <si>
    <t>Ravera/Zappaterra  comune luglio 2015</t>
  </si>
  <si>
    <t>Rivana- sgambamento cani (Comune 2014)</t>
  </si>
  <si>
    <t>Pisacane Parco dell'Amicizia - campo da rugby (Comune 2014)</t>
  </si>
  <si>
    <t>3 fraxinus excelsior + 1 tiglio + 2 Zelkova serrata</t>
  </si>
  <si>
    <t>5 carpino + 4 celtis</t>
  </si>
  <si>
    <t>Comacchio (Comune 2014)</t>
  </si>
  <si>
    <t>7 fraxinus excelsior + 6 tiglio</t>
  </si>
  <si>
    <t>3 noci + 3 querce+ 1 acero, 1 frassini, 1 koleurteria</t>
  </si>
  <si>
    <t xml:space="preserve">10 rosai + 3 hibiscus + 2 Melograni + 6 Ligustro + 1 Alloro </t>
  </si>
  <si>
    <t>14 Lagerstroemia+ 2 Forsithie</t>
  </si>
  <si>
    <t>17 Hibiscus</t>
  </si>
  <si>
    <t>3 Hibiscus, 8 Lagerstroemia</t>
  </si>
  <si>
    <t>mq 139</t>
  </si>
  <si>
    <t>viburno, rose</t>
  </si>
  <si>
    <t>GORINI</t>
  </si>
  <si>
    <t xml:space="preserve">2 lagestroemie  </t>
  </si>
  <si>
    <t>VIALE PO (Borghi gomme)</t>
  </si>
  <si>
    <t>4 ibiscus + 2 rosai</t>
  </si>
  <si>
    <t>PALESTRA DORO - Via Azzi</t>
  </si>
  <si>
    <t>6 Hibiscus + 9 lagestroemie</t>
  </si>
  <si>
    <t>N° SFALCI</t>
  </si>
  <si>
    <t>2 con 6 senza</t>
  </si>
  <si>
    <t>4 con</t>
  </si>
  <si>
    <t>6 con</t>
  </si>
  <si>
    <t>2 con 4 senza</t>
  </si>
  <si>
    <t>RAIN BIRD  N°2</t>
  </si>
  <si>
    <t xml:space="preserve">P.TA RENO (AIUOLE) </t>
  </si>
  <si>
    <t>2 aceri rossi giapponesi (1 secco da eliminare), 2 Agrifoglio variegato</t>
  </si>
  <si>
    <t>S. ROMANO (AIUOLE)</t>
  </si>
  <si>
    <t>1 acero campestre (area cod 3210)</t>
  </si>
  <si>
    <t>1 acero area cod 687</t>
  </si>
  <si>
    <t>Bisi (2016)</t>
  </si>
  <si>
    <t>22 gelsi molto piccoli</t>
  </si>
  <si>
    <t>Caldirolo (2016)</t>
  </si>
  <si>
    <t>BOSCO ABBADO  - Via del Bonone</t>
  </si>
  <si>
    <t>S. Giorgio fioriera lonicera</t>
  </si>
  <si>
    <t>abelia, spierea</t>
  </si>
  <si>
    <t>60 mq Spirea bumalda + 25 mq Abelia grandiflora + 10 mq Spirea japonica</t>
  </si>
  <si>
    <t>S. Giorgio p.le (2016)</t>
  </si>
  <si>
    <t>4 malus floribunda</t>
  </si>
  <si>
    <t>Ercole d'Este (2016)</t>
  </si>
  <si>
    <t>Certosa via (2016)</t>
  </si>
  <si>
    <t>Rampari di S. Rocco sopra mura (2016)</t>
  </si>
  <si>
    <t>IRRITROL n° 2 + 1 HUNTER</t>
  </si>
  <si>
    <t>Via Manferdini - Cassana (2016)</t>
  </si>
  <si>
    <t>n° 2 HUNTER</t>
  </si>
  <si>
    <t>ASILO AQUILONE - Via Mambro</t>
  </si>
  <si>
    <t xml:space="preserve">Da Aprile 2016 + mt. 100 ambo i lati dal semaforo di  V. Sammartina direzione Chiesuol del Fosso </t>
  </si>
  <si>
    <t>350+100+100</t>
  </si>
  <si>
    <t>1 HUNTER</t>
  </si>
  <si>
    <t>HUNTER 100</t>
  </si>
  <si>
    <t>6 rosai rampicanti , 21 rosai  + 1 oleandro + 1 gelsomino</t>
  </si>
  <si>
    <t>Padova BOSCO ABBADO (2015)</t>
  </si>
  <si>
    <r>
      <t>IPPOGRIFO/AREA RIVANA (CICLABILE)</t>
    </r>
    <r>
      <rPr>
        <b/>
        <sz val="10"/>
        <rFont val="Tahoma"/>
        <family val="2"/>
      </rPr>
      <t xml:space="preserve"> Maggio 2016</t>
    </r>
  </si>
  <si>
    <r>
      <t>DOLCETTI (</t>
    </r>
    <r>
      <rPr>
        <b/>
        <sz val="10"/>
        <rFont val="Tahoma"/>
        <family val="2"/>
      </rPr>
      <t>Maggio 2016</t>
    </r>
    <r>
      <rPr>
        <sz val="10"/>
        <rFont val="Tahoma"/>
        <family val="2"/>
      </rPr>
      <t>)</t>
    </r>
  </si>
  <si>
    <t>P.le Dante</t>
  </si>
  <si>
    <t>Bassa S. Egidio</t>
  </si>
  <si>
    <t>Bassa S. Egidio (Giugno 2016)</t>
  </si>
  <si>
    <t>5 Ontani + 11 frassini + 5 tigli</t>
  </si>
  <si>
    <t>40 mq.</t>
  </si>
  <si>
    <t>misti prunus p. + viburni</t>
  </si>
  <si>
    <t>HUNTER  NODE MONOSTAZIONE</t>
  </si>
  <si>
    <t>VIA BASSA S. EGIDIO NUOVA AREA 2016</t>
  </si>
  <si>
    <t>ala gocciolante arbusti e piante</t>
  </si>
  <si>
    <t>Muddy Waters (fine 2015)</t>
  </si>
  <si>
    <r>
      <t xml:space="preserve">TORRE FOSSA </t>
    </r>
    <r>
      <rPr>
        <b/>
        <sz val="10"/>
        <rFont val="Tahoma"/>
        <family val="2"/>
      </rPr>
      <t>(luglio 2016)</t>
    </r>
  </si>
  <si>
    <t>Parcheggio S. Guglielmo</t>
  </si>
  <si>
    <t>S. GIORGIO (aiuole 2016)</t>
  </si>
  <si>
    <t>Muddy Waters (2016)</t>
  </si>
  <si>
    <t>900 m di guard rail</t>
  </si>
  <si>
    <t>Raccontinfanzia</t>
  </si>
  <si>
    <t>MUSEO DELLA RESISTENZA (apre alle 9,30)</t>
  </si>
  <si>
    <t>SCUOLA ELEM. MALBORGHETTO</t>
  </si>
  <si>
    <t>1 calicantus, 3 forsizie, Ibiscus e glicine</t>
  </si>
  <si>
    <r>
      <t xml:space="preserve">CHAILLY/KRAMER </t>
    </r>
    <r>
      <rPr>
        <b/>
        <sz val="10"/>
        <rFont val="Tahoma"/>
        <family val="2"/>
      </rPr>
      <t>OTTOBRE 2016</t>
    </r>
  </si>
  <si>
    <t>48 celtis + 16 frassini + 1 acero</t>
  </si>
  <si>
    <t>Bologna - Recchi (2014)</t>
  </si>
  <si>
    <t>Valle Rillo-Zavalea (2016)</t>
  </si>
  <si>
    <t>Chailly-Ferraresi (Residenza Caterina) 2016</t>
  </si>
  <si>
    <t>Miste: cercis, celtis, tigli, gelsi</t>
  </si>
  <si>
    <t>Chailly/Kramer ottobre 2016</t>
  </si>
  <si>
    <t>Ferraresi area decathlon parcheggio compreso (2016)</t>
  </si>
  <si>
    <t>Miste: carpini olmi, querce, aceri, frassini, pioppi</t>
  </si>
  <si>
    <t>15 tigli, 6 frassini, 1 acero, 1 quercia</t>
  </si>
  <si>
    <t>Transvolatori Atlantici (2016)</t>
  </si>
  <si>
    <t>Droghetti Pontegradella (2016)</t>
  </si>
  <si>
    <t>21 aceri, 3 querce, 1 gelso, 1 frassino, 1 pioppo, 5 prunus</t>
  </si>
  <si>
    <t>Tassini (ex zenith 2016)</t>
  </si>
  <si>
    <t>13 carpini, 12 peri, 8 frassini</t>
  </si>
  <si>
    <t>37 carpini, 18 frassini, 4 lagerstroemie, 16 prunus, 6 querce</t>
  </si>
  <si>
    <t>6 peri</t>
  </si>
  <si>
    <t>Maverna- Lavoro rotatoria (2015)</t>
  </si>
  <si>
    <t>Unione - Raffanello (Baura 2016)</t>
  </si>
  <si>
    <t>BANTI</t>
  </si>
  <si>
    <t>5 lauro</t>
  </si>
  <si>
    <t>15 pioppi, 24 aceri c. , 36 piante miste (9 lecci, 2 olmi, 9 frassini, 2 cedri, peri, querce, prunus, noci, ecc)</t>
  </si>
  <si>
    <t>VIA TAMBRONI</t>
  </si>
  <si>
    <t>carpino</t>
  </si>
  <si>
    <r>
      <t xml:space="preserve">VIA VALLELUNGA, </t>
    </r>
    <r>
      <rPr>
        <b/>
        <sz val="10"/>
        <rFont val="Tahoma"/>
        <family val="2"/>
      </rPr>
      <t>(Novembre 2016)</t>
    </r>
  </si>
  <si>
    <t>2 ligustri + 1 fico</t>
  </si>
  <si>
    <t>Ladino civ 20F</t>
  </si>
  <si>
    <t>4 hibiscus, 4 melograni + 5 forsizie + 2 spiree + 1 lauroceraso + 2 oleandri + 1 lauro + 3 vari</t>
  </si>
  <si>
    <t>Savonarola (2016)</t>
  </si>
  <si>
    <t>fronte casa romei</t>
  </si>
  <si>
    <t>Gramicia ciclabile lato campeggio</t>
  </si>
  <si>
    <t>25 carpini + 1 celtis</t>
  </si>
  <si>
    <t>Parco dell'Amicizia/via meli (2016)</t>
  </si>
  <si>
    <t>1 Carpino + 2 piramidale vicino panchine</t>
  </si>
  <si>
    <t>viburno tino, ipericum (circa 100 mq), cydonia, osmantus, berberis</t>
  </si>
  <si>
    <t>313 mq ???</t>
  </si>
  <si>
    <t>Modificata gennaio 2017: da v. Calzolai fino al I° curvone ambo i lati; dal curvone fino a v. Gramicia solo lato destro</t>
  </si>
  <si>
    <t xml:space="preserve">3 cercis </t>
  </si>
  <si>
    <t>32 frassini, 6 tigli, 5 betulle, 10 carpini, 3 cercis, (31 fotinia alberetto, 30 lagistroemia alberetto)</t>
  </si>
  <si>
    <t>Cassoli-Ticchioni (Comune 2014)</t>
  </si>
  <si>
    <t xml:space="preserve">P.le Giordano Bruno </t>
  </si>
  <si>
    <t>Costituzione grattacielo</t>
  </si>
  <si>
    <t>Costituzuione /Battisti</t>
  </si>
  <si>
    <t>7 aceri,1 gingko, 2 carpini, 2 tigli, 1 pinea, 1 quercia</t>
  </si>
  <si>
    <t>Bologna area  Coferasta</t>
  </si>
  <si>
    <t xml:space="preserve"> 2 orniello + 1 koleurteria + 1 liriodendro</t>
  </si>
  <si>
    <t>Volta elem Doro (Comune 2015)</t>
  </si>
  <si>
    <t>I° Maggio/Bagaro</t>
  </si>
  <si>
    <t>4 pioppi, 26 tigli, 6 capini, 18 aceri,20 frassini, 11 noccioli, 6 bagolaro</t>
  </si>
  <si>
    <t>2 prunus + 2 aceri camp. + 2 aceri platanoides</t>
  </si>
  <si>
    <t>Allende</t>
  </si>
  <si>
    <t>ontani</t>
  </si>
  <si>
    <t>Bentivoglio/Baiocco (Comune 2014)</t>
  </si>
  <si>
    <t>4 carpino + 3 quercia</t>
  </si>
  <si>
    <t>8 tigli, 11 prunus e 2 aceri</t>
  </si>
  <si>
    <t>Padova/Venezia</t>
  </si>
  <si>
    <t>Darsena_ Isonzo (fronte cancello Darsena)</t>
  </si>
  <si>
    <t>5 peri</t>
  </si>
  <si>
    <t>Mortara</t>
  </si>
  <si>
    <t>3 Ppyrus challeriana</t>
  </si>
  <si>
    <t>Parcheggio Kennedy</t>
  </si>
  <si>
    <t>6 aceri</t>
  </si>
  <si>
    <t>Scuola materna Rampari S. Paolo</t>
  </si>
  <si>
    <t>7 frassini</t>
  </si>
  <si>
    <t>20 pioppi cipressini</t>
  </si>
  <si>
    <t>Rampari S. Paolo</t>
  </si>
  <si>
    <t>3 frassini</t>
  </si>
  <si>
    <t>Diana/Vespucci</t>
  </si>
  <si>
    <t>3 tigli, 3 liquidambar, 2 frassini, 1 acero</t>
  </si>
  <si>
    <t>Eridano/Battistella</t>
  </si>
  <si>
    <t>carpini e cercis</t>
  </si>
  <si>
    <t>5 aceri</t>
  </si>
  <si>
    <t>5 fraxinus exc. + 4 orniello</t>
  </si>
  <si>
    <t xml:space="preserve"> 3 prunus pissardii + 1 frassino</t>
  </si>
  <si>
    <t>Materna Mongolfiera Cassana (Comune 2014)</t>
  </si>
  <si>
    <t>Degli Angeli</t>
  </si>
  <si>
    <t>PALAZZO PROSPERI</t>
  </si>
  <si>
    <t>3 senza</t>
  </si>
  <si>
    <t>Bagni (2012)</t>
  </si>
  <si>
    <t>3 populus alba + 2 querce + 3 cercis + 7 carpini + 2 frassini + 1 platano + 3 celtis</t>
  </si>
  <si>
    <t>10 pioppi cip.</t>
  </si>
  <si>
    <t>5 pioppi cip.</t>
  </si>
  <si>
    <t>Scuole Elementare Porotto</t>
  </si>
  <si>
    <t>Trenti/Tortora</t>
  </si>
  <si>
    <t>10 miste</t>
  </si>
  <si>
    <t>Bellonci</t>
  </si>
  <si>
    <t>2 robinie</t>
  </si>
  <si>
    <t>Bellonci/Serao</t>
  </si>
  <si>
    <t>Morante</t>
  </si>
  <si>
    <t>20 aceri campestri + 16 lagestroemie</t>
  </si>
  <si>
    <t>Bonfiglioli/Boschetto</t>
  </si>
  <si>
    <t>3 carpino + 3 liquidambar + 1 quercia rossa+ 2 olmi</t>
  </si>
  <si>
    <r>
      <t xml:space="preserve">(700 x 2) + (2100 x 2) = 5600 da controllare la proprietà perché da v. P. Ferriani a v. M. Oliveto la mette provinciale e non so se con la nuova viabilità è rimasta così </t>
    </r>
    <r>
      <rPr>
        <b/>
        <sz val="10"/>
        <rFont val="Times New Roman"/>
        <family val="1"/>
      </rPr>
      <t>+ un'altra passata in prossimità dei pioppi per mt. 800+200 anno 2017</t>
    </r>
  </si>
  <si>
    <t>Contardo d'Este di fronte a Cadoro</t>
  </si>
  <si>
    <t>3 carpini + 2 quercia rossa</t>
  </si>
  <si>
    <t>Rivana ciclabile zona porte calcio</t>
  </si>
  <si>
    <t>40 carpini, 40 aceri campestri + varie</t>
  </si>
  <si>
    <t>2 pioppo bianco (2014) + 1 pioppo bianco + altre</t>
  </si>
  <si>
    <t>Chendi/Braille</t>
  </si>
  <si>
    <t xml:space="preserve">2 aceri </t>
  </si>
  <si>
    <t>In più dallo svincolo v. Levi al cavalca-autostrada mt 650x 2 passate per pulire scarpata = 800 + (650x2) totale mt. 2100</t>
  </si>
  <si>
    <t>Formia/Camelie</t>
  </si>
  <si>
    <t>3 liquidambar + 3 carpini + 1 celtis</t>
  </si>
  <si>
    <t>3 Hibiscus ad alberello (serve scalone) + 1 tasso</t>
  </si>
  <si>
    <t>260 rosa floribunda (mq 64)</t>
  </si>
  <si>
    <t>8 Lagerstroemia, 4 Hibiscus</t>
  </si>
  <si>
    <t xml:space="preserve"> 1 rosaio</t>
  </si>
  <si>
    <t>4 Hibiscus,1 fotinia 3 olendri</t>
  </si>
  <si>
    <t>3  Lagerstroemia + melograni</t>
  </si>
  <si>
    <t>GOBETTI P.ZA</t>
  </si>
  <si>
    <t>MOTOROLA</t>
  </si>
  <si>
    <t>CASTAGNO</t>
  </si>
  <si>
    <t>VARI</t>
  </si>
  <si>
    <t xml:space="preserve"> 1 lagestroemia</t>
  </si>
  <si>
    <t>1 Buddleia, 1 Hibiscus, 1 lagestroemia</t>
  </si>
  <si>
    <t>1 Lagerstroemia, 2 Lauri, 6 Hibiscus</t>
  </si>
  <si>
    <t>13 Hibiscus, 10 lagerstroemie</t>
  </si>
  <si>
    <t>VIA SVIZZERA</t>
  </si>
  <si>
    <t>2 Juniperus</t>
  </si>
  <si>
    <t>PONTEGRADELLA - PIANTATA</t>
  </si>
  <si>
    <t>Contrada del Mirasole</t>
  </si>
  <si>
    <t>1 sofora</t>
  </si>
  <si>
    <t>1 tasso + 1 ippocastano</t>
  </si>
  <si>
    <t>2 pioppi cipressini</t>
  </si>
  <si>
    <t>3 pioppi cipressini</t>
  </si>
  <si>
    <t>2 koleurterie + 2 aceri campestri</t>
  </si>
  <si>
    <t>4 aceri campestri</t>
  </si>
  <si>
    <t>6 pioppi cipressini</t>
  </si>
  <si>
    <t>64 celtis</t>
  </si>
  <si>
    <t>2 carpinus betulus + 4 querce</t>
  </si>
  <si>
    <t>5 querce</t>
  </si>
  <si>
    <t>5 Pyrus challeriana</t>
  </si>
  <si>
    <t>7 celtis, 13 Ginko, 7 Aceri campestri, 5 Carpini, 4 Leylandii, 7 ippocastani, 14 ligustri  ad alberetto (38 melograni)</t>
  </si>
  <si>
    <t>1 carpino piramidale + 1 Koleurteria (2014) + 3 carpini + altre</t>
  </si>
  <si>
    <t>Via Ravera area verde (HERA 2014)</t>
  </si>
  <si>
    <t>Rivana area verde (Hera 2014)</t>
  </si>
  <si>
    <t>Pontegradella pista ciclabile</t>
  </si>
  <si>
    <t>40 aceri campestre</t>
  </si>
  <si>
    <t>Certosa (2017)</t>
  </si>
  <si>
    <t>Ercole d'Este (2017)</t>
  </si>
  <si>
    <t>Vittorio Veneto (2017)</t>
  </si>
  <si>
    <t>Belvedere (2017)</t>
  </si>
  <si>
    <t>23 pioppi cipressini</t>
  </si>
  <si>
    <t>Piave (2017)</t>
  </si>
  <si>
    <t>XXV Aprile (2017)</t>
  </si>
  <si>
    <t>IV Novembre (2017)</t>
  </si>
  <si>
    <t xml:space="preserve">ROTONDA VIA BOLOGNA - Carpini IPER </t>
  </si>
  <si>
    <t>8 Nandine e abelie</t>
  </si>
  <si>
    <t>Parco Massari (2017)</t>
  </si>
  <si>
    <t>3 metasequie + 2 tassi + 1 quercia + 1 ippocastano x carnea + 1 Koleurteria + 3 celtis</t>
  </si>
  <si>
    <t>Parco Pareschi (2017)</t>
  </si>
  <si>
    <t>Scuola elementare Doro (2017)</t>
  </si>
  <si>
    <t>2 querce + 2 Koleurterie + 2 aceri campestri</t>
  </si>
  <si>
    <t>Scuola materna G. Rossa (2017)</t>
  </si>
  <si>
    <t>Via Manferdini - Cassana (2017)</t>
  </si>
  <si>
    <t>Materna Mongolfiera (2017)</t>
  </si>
  <si>
    <t>Rampari di S. Rocco (2017)</t>
  </si>
  <si>
    <t>Isonzo/Poledrelli (2017)</t>
  </si>
  <si>
    <t>Isonzo bauletti /Cavour (2017)</t>
  </si>
  <si>
    <t>Barlaam/Bulgarelli campo calcio (2017)</t>
  </si>
  <si>
    <t>Saragat (2017)</t>
  </si>
  <si>
    <t>17+3 acer platanoides</t>
  </si>
  <si>
    <t>Mari vasca laminazione (2017)</t>
  </si>
  <si>
    <t>n° 3 gruppi di 72 arbusti per un totale di mq 108</t>
  </si>
  <si>
    <t>mq 108</t>
  </si>
  <si>
    <t>Scuola Materna Quartesana (2017)</t>
  </si>
  <si>
    <t>Marconi/V.le Po (2017)</t>
  </si>
  <si>
    <t>2 Pyrus challeriana + 4 prunus</t>
  </si>
  <si>
    <t>Borgo Punta aiuola (2017)</t>
  </si>
  <si>
    <t>Calzolai (2017)</t>
  </si>
  <si>
    <t>14 viburni+ 12 frassini+ 3 ginko+ 4 aceri camp.+ 3 ligustri variegati ad alberello</t>
  </si>
  <si>
    <t>3 aceri giapponesi(2 rossi e 1 verde), 1 cotoneaster, 1 agrifoglio, 1 evonimo, 1 bosso a palla, lagestroemia</t>
  </si>
  <si>
    <t>VIA MALPASSO/PONTEGRADELLA</t>
  </si>
  <si>
    <t>Malpasso/Pontegradella</t>
  </si>
  <si>
    <t>52 carpini</t>
  </si>
  <si>
    <t>7 lagestroemie + 25 oleandri</t>
  </si>
  <si>
    <t>Toro dinamico</t>
  </si>
  <si>
    <t>Toro 2 statici</t>
  </si>
  <si>
    <t>Toro dinmici</t>
  </si>
  <si>
    <t>HUNTER 4 STAZIONI</t>
  </si>
  <si>
    <t>10 celtis + 5 pioppo bianco + 9 tigli</t>
  </si>
  <si>
    <t>Manzi/Caretti (lottizzazione 2017)</t>
  </si>
  <si>
    <t>piante varie</t>
  </si>
  <si>
    <t>P.ZA XXIV MAGGIO - tamburo</t>
  </si>
  <si>
    <t>De Andrè/Misericordia (Porta Ferrara - nuova CONAD - ottobre 2016)</t>
  </si>
  <si>
    <t>Via PONTEGRDELLA/MALPASSO</t>
  </si>
  <si>
    <t>N° 2 RAIN BIRD</t>
  </si>
  <si>
    <t>1 acero</t>
  </si>
  <si>
    <r>
      <t xml:space="preserve">Giacomo Franco bauletto </t>
    </r>
    <r>
      <rPr>
        <b/>
        <sz val="11"/>
        <rFont val="Tahoma"/>
        <family val="2"/>
      </rPr>
      <t>(Aprile 2017)</t>
    </r>
  </si>
  <si>
    <r>
      <t>Padova DORO area di fronte all'ACI (</t>
    </r>
    <r>
      <rPr>
        <b/>
        <sz val="11"/>
        <rFont val="Tahoma"/>
        <family val="2"/>
      </rPr>
      <t>Aprile 2017)</t>
    </r>
  </si>
  <si>
    <t>Duran retro inetrspar</t>
  </si>
  <si>
    <t>P.ZA BUOZZI</t>
  </si>
  <si>
    <t>Padova - fianco civ 12 fronta ACI (2017)</t>
  </si>
  <si>
    <t>Il tratto sterrato fino al civ. 40</t>
  </si>
  <si>
    <r>
      <t>Via Bianchi</t>
    </r>
    <r>
      <rPr>
        <b/>
        <sz val="10"/>
        <rFont val="Times New Roman"/>
        <family val="1"/>
      </rPr>
      <t xml:space="preserve">    (MAGGIO 2017)</t>
    </r>
  </si>
  <si>
    <t>14 pioppi cip</t>
  </si>
  <si>
    <t xml:space="preserve">SEDE BUSKERS via Mentessi chiuso al sabato </t>
  </si>
  <si>
    <t xml:space="preserve">CHIOSTRI SAN PAOLO (SCHIATTI) + CORTILE CIRCOSCRIZ. </t>
  </si>
  <si>
    <t>Via Misericordia angolo Via Medri-Righini-Medini + angolo Cini da fare 1 volta all'anno per contenimento</t>
  </si>
  <si>
    <t>PIANTE ESISTENTI A APRILE 2017</t>
  </si>
  <si>
    <r>
      <t>5 acero campestre</t>
    </r>
    <r>
      <rPr>
        <sz val="11"/>
        <color rgb="FFFF0000"/>
        <rFont val="Tahoma"/>
        <family val="2"/>
      </rPr>
      <t xml:space="preserve"> </t>
    </r>
  </si>
  <si>
    <t>P.za Gobetti</t>
  </si>
  <si>
    <t xml:space="preserve">Borgo dei Leoni </t>
  </si>
  <si>
    <t xml:space="preserve">Borgoricco- via Garibaldi </t>
  </si>
  <si>
    <t xml:space="preserve">Via Cortevecchia/T.Trieste </t>
  </si>
  <si>
    <t>da rotonda a rotonda mt.  1.750</t>
  </si>
  <si>
    <t>ALLEGATO 2 - SCHEDA 5 -   SFALCIO ERBA CENTRO STORICO</t>
  </si>
  <si>
    <t>ALLEGATO  1 - SCHEDA 4 -   EDIFICI SCOLASTICI</t>
  </si>
  <si>
    <t>ALLEGATO 4 - SCHEDA 9 -  BAULETTI STRADALI CON VERDE VERTICALE</t>
  </si>
  <si>
    <t xml:space="preserve">ALLEGATO 10-  SCHEDA 1 -  AREE ATTREZZATE </t>
  </si>
  <si>
    <t xml:space="preserve">ALLEGATO 8 - SCHEDA 15 - ARBUSTI  </t>
  </si>
  <si>
    <t xml:space="preserve">ALLEGATO 11 -SCHEDA 14 -  PIANTE GIOVANI </t>
  </si>
  <si>
    <t>ALLEGATO 6 - SCHEDA 11 -  SIEPI</t>
  </si>
  <si>
    <t xml:space="preserve">ALLEGATO 7 - SCHEDA 12 -   FIORIERE </t>
  </si>
  <si>
    <t xml:space="preserve">ALLEGATO 5 - SCHEDA 11 -  AIUOLE FIORITE </t>
  </si>
  <si>
    <t>ALLEGATO 9 - SCHEDA 9 e 11 -  IMPIANTI  IRRIGAZIONE FISSA</t>
  </si>
  <si>
    <t>ALLEGATO 3 - SCHEDA 8 - BANCHINE STRADALI</t>
  </si>
  <si>
    <t xml:space="preserve">SCHEDA 1    </t>
  </si>
  <si>
    <t>AREE AD ALTA FREQUENTAZIONE</t>
  </si>
  <si>
    <t>mq/n</t>
  </si>
  <si>
    <t>SCHEDA 2</t>
  </si>
  <si>
    <t>BAULETTI STRADALI, ROTATORIE E SPARTITRAFFICO</t>
  </si>
  <si>
    <t>SCHEDA 3</t>
  </si>
  <si>
    <t>AREE GENERICHE</t>
  </si>
  <si>
    <t>SCHEDA 6</t>
  </si>
  <si>
    <t>MURA E SOTTOMURA</t>
  </si>
  <si>
    <t>SCHEDA 7</t>
  </si>
  <si>
    <t>BASTIONI</t>
  </si>
  <si>
    <t>ALBERI CENSITI</t>
  </si>
  <si>
    <t>ALBERI STIMATI</t>
  </si>
  <si>
    <t>SCHEDA 25</t>
  </si>
</sst>
</file>

<file path=xl/styles.xml><?xml version="1.0" encoding="utf-8"?>
<styleSheet xmlns="http://schemas.openxmlformats.org/spreadsheetml/2006/main">
  <numFmts count="5">
    <numFmt numFmtId="42" formatCode="_-&quot;€&quot;\ * #,##0_-;\-&quot;€&quot;\ * #,##0_-;_-&quot;€&quot;\ * &quot;-&quot;_-;_-@_-"/>
    <numFmt numFmtId="164" formatCode="d/m/yy"/>
    <numFmt numFmtId="165" formatCode="d/m"/>
    <numFmt numFmtId="166" formatCode="0.0"/>
    <numFmt numFmtId="167" formatCode="dd/mm/yy"/>
  </numFmts>
  <fonts count="44">
    <font>
      <sz val="10"/>
      <name val="Arial"/>
    </font>
    <font>
      <sz val="10"/>
      <color theme="1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b/>
      <sz val="12"/>
      <name val="Times New Roman"/>
      <family val="1"/>
    </font>
    <font>
      <sz val="8"/>
      <name val="Tahoma"/>
      <family val="2"/>
    </font>
    <font>
      <sz val="8"/>
      <name val="Arial"/>
      <family val="2"/>
    </font>
    <font>
      <b/>
      <sz val="12"/>
      <name val="Tahoma"/>
      <family val="2"/>
    </font>
    <font>
      <sz val="12"/>
      <name val="Tahoma"/>
      <family val="2"/>
    </font>
    <font>
      <sz val="10"/>
      <name val="Tahoma"/>
      <family val="2"/>
    </font>
    <font>
      <b/>
      <sz val="10"/>
      <name val="Tahoma"/>
      <family val="2"/>
    </font>
    <font>
      <sz val="11"/>
      <name val="Tahoma"/>
      <family val="2"/>
    </font>
    <font>
      <b/>
      <sz val="11"/>
      <name val="Tahoma"/>
      <family val="2"/>
    </font>
    <font>
      <sz val="11"/>
      <color indexed="10"/>
      <name val="Tahoma"/>
      <family val="2"/>
    </font>
    <font>
      <b/>
      <sz val="14"/>
      <name val="Tahoma"/>
      <family val="2"/>
    </font>
    <font>
      <sz val="14"/>
      <name val="Tahoma"/>
      <family val="2"/>
    </font>
    <font>
      <sz val="11"/>
      <color indexed="42"/>
      <name val="Tahoma"/>
      <family val="2"/>
    </font>
    <font>
      <b/>
      <sz val="10"/>
      <color indexed="10"/>
      <name val="Tahoma"/>
      <family val="2"/>
    </font>
    <font>
      <b/>
      <u/>
      <sz val="10"/>
      <name val="Tahoma"/>
      <family val="2"/>
    </font>
    <font>
      <sz val="11"/>
      <color indexed="14"/>
      <name val="Tahoma"/>
      <family val="2"/>
    </font>
    <font>
      <b/>
      <sz val="10"/>
      <name val="Arial"/>
      <family val="2"/>
    </font>
    <font>
      <b/>
      <sz val="10"/>
      <color indexed="10"/>
      <name val="Times New Roman"/>
      <family val="1"/>
    </font>
    <font>
      <sz val="10"/>
      <color indexed="10"/>
      <name val="Times New Roman"/>
      <family val="1"/>
    </font>
    <font>
      <b/>
      <sz val="11"/>
      <color indexed="14"/>
      <name val="Tahoma"/>
      <family val="2"/>
    </font>
    <font>
      <sz val="14"/>
      <name val="Arial"/>
      <family val="2"/>
    </font>
    <font>
      <u/>
      <sz val="11"/>
      <name val="Tahoma"/>
      <family val="2"/>
    </font>
    <font>
      <sz val="12"/>
      <name val="Times New Roman"/>
      <family val="1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rgb="FFFF0000"/>
      <name val="Tahoma"/>
      <family val="2"/>
    </font>
    <font>
      <sz val="11"/>
      <color rgb="FFFF0000"/>
      <name val="Tahoma"/>
      <family val="2"/>
    </font>
    <font>
      <b/>
      <sz val="10"/>
      <color theme="5" tint="-0.249977111117893"/>
      <name val="Times New Roman"/>
      <family val="1"/>
    </font>
    <font>
      <sz val="10"/>
      <color rgb="FFFF0000"/>
      <name val="Times New Roman"/>
      <family val="1"/>
    </font>
    <font>
      <b/>
      <sz val="10"/>
      <color rgb="FFFF0000"/>
      <name val="Times New Roman"/>
      <family val="1"/>
    </font>
    <font>
      <b/>
      <u/>
      <sz val="11"/>
      <name val="Tahoma"/>
      <family val="2"/>
    </font>
    <font>
      <sz val="10"/>
      <name val="Arial"/>
      <family val="2"/>
    </font>
    <font>
      <sz val="14"/>
      <color rgb="FFFF0000"/>
      <name val="Tahoma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0">
    <xf numFmtId="0" fontId="0" fillId="0" borderId="0"/>
    <xf numFmtId="0" fontId="32" fillId="0" borderId="0"/>
    <xf numFmtId="0" fontId="31" fillId="0" borderId="0"/>
    <xf numFmtId="42" fontId="2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39" fillId="0" borderId="0"/>
    <xf numFmtId="42" fontId="2" fillId="0" borderId="0" applyFont="0" applyFill="0" applyBorder="0" applyAlignment="0" applyProtection="0"/>
    <xf numFmtId="0" fontId="2" fillId="0" borderId="0"/>
  </cellStyleXfs>
  <cellXfs count="384">
    <xf numFmtId="0" fontId="0" fillId="0" borderId="0" xfId="0"/>
    <xf numFmtId="0" fontId="7" fillId="0" borderId="0" xfId="0" applyFont="1" applyBorder="1"/>
    <xf numFmtId="164" fontId="0" fillId="0" borderId="0" xfId="0" applyNumberFormat="1"/>
    <xf numFmtId="0" fontId="6" fillId="0" borderId="1" xfId="0" applyFont="1" applyBorder="1" applyAlignment="1">
      <alignment wrapText="1"/>
    </xf>
    <xf numFmtId="0" fontId="0" fillId="0" borderId="0" xfId="0" applyFill="1"/>
    <xf numFmtId="164" fontId="6" fillId="0" borderId="0" xfId="0" applyNumberFormat="1" applyFont="1" applyAlignment="1">
      <alignment horizontal="center"/>
    </xf>
    <xf numFmtId="164" fontId="6" fillId="0" borderId="0" xfId="0" applyNumberFormat="1" applyFont="1" applyAlignment="1">
      <alignment wrapText="1"/>
    </xf>
    <xf numFmtId="0" fontId="6" fillId="0" borderId="0" xfId="0" applyFont="1" applyAlignment="1" applyProtection="1">
      <alignment wrapText="1"/>
      <protection locked="0"/>
    </xf>
    <xf numFmtId="0" fontId="5" fillId="0" borderId="1" xfId="0" applyFont="1" applyBorder="1" applyAlignment="1">
      <alignment horizontal="center" wrapText="1"/>
    </xf>
    <xf numFmtId="164" fontId="5" fillId="0" borderId="2" xfId="0" applyNumberFormat="1" applyFont="1" applyBorder="1" applyAlignment="1">
      <alignment horizontal="center" wrapText="1"/>
    </xf>
    <xf numFmtId="164" fontId="5" fillId="0" borderId="1" xfId="0" applyNumberFormat="1" applyFont="1" applyBorder="1" applyAlignment="1" applyProtection="1">
      <alignment horizontal="center" wrapText="1"/>
      <protection locked="0"/>
    </xf>
    <xf numFmtId="0" fontId="4" fillId="2" borderId="1" xfId="0" applyFont="1" applyFill="1" applyBorder="1" applyAlignment="1" applyProtection="1">
      <alignment wrapText="1"/>
      <protection locked="0"/>
    </xf>
    <xf numFmtId="0" fontId="6" fillId="0" borderId="1" xfId="0" applyFont="1" applyBorder="1" applyAlignment="1">
      <alignment horizontal="center"/>
    </xf>
    <xf numFmtId="1" fontId="6" fillId="0" borderId="1" xfId="0" applyNumberFormat="1" applyFont="1" applyBorder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1" fontId="6" fillId="0" borderId="1" xfId="0" applyNumberFormat="1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/>
    </xf>
    <xf numFmtId="164" fontId="6" fillId="0" borderId="1" xfId="0" applyNumberFormat="1" applyFont="1" applyBorder="1" applyAlignment="1">
      <alignment wrapText="1"/>
    </xf>
    <xf numFmtId="164" fontId="6" fillId="0" borderId="1" xfId="0" applyNumberFormat="1" applyFont="1" applyFill="1" applyBorder="1" applyAlignment="1">
      <alignment wrapText="1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6" fillId="3" borderId="1" xfId="0" applyFont="1" applyFill="1" applyBorder="1" applyAlignment="1">
      <alignment horizontal="center" wrapText="1"/>
    </xf>
    <xf numFmtId="0" fontId="6" fillId="3" borderId="1" xfId="0" applyFont="1" applyFill="1" applyBorder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1" fontId="6" fillId="0" borderId="0" xfId="0" applyNumberFormat="1" applyFont="1" applyAlignment="1">
      <alignment horizontal="center"/>
    </xf>
    <xf numFmtId="0" fontId="7" fillId="0" borderId="0" xfId="0" applyFont="1" applyFill="1" applyBorder="1"/>
    <xf numFmtId="0" fontId="7" fillId="0" borderId="0" xfId="0" applyFont="1"/>
    <xf numFmtId="1" fontId="7" fillId="0" borderId="0" xfId="0" applyNumberFormat="1" applyFont="1" applyAlignment="1">
      <alignment horizontal="center"/>
    </xf>
    <xf numFmtId="164" fontId="10" fillId="0" borderId="0" xfId="0" applyNumberFormat="1" applyFont="1"/>
    <xf numFmtId="1" fontId="0" fillId="0" borderId="0" xfId="0" applyNumberFormat="1"/>
    <xf numFmtId="3" fontId="6" fillId="0" borderId="0" xfId="0" applyNumberFormat="1" applyFont="1" applyAlignment="1">
      <alignment horizontal="center"/>
    </xf>
    <xf numFmtId="0" fontId="12" fillId="0" borderId="0" xfId="0" applyFont="1" applyFill="1"/>
    <xf numFmtId="0" fontId="12" fillId="0" borderId="1" xfId="0" applyFont="1" applyBorder="1" applyAlignment="1">
      <alignment wrapText="1"/>
    </xf>
    <xf numFmtId="164" fontId="0" fillId="0" borderId="0" xfId="0" applyNumberFormat="1" applyAlignment="1">
      <alignment wrapText="1"/>
    </xf>
    <xf numFmtId="164" fontId="5" fillId="0" borderId="1" xfId="0" applyNumberFormat="1" applyFont="1" applyBorder="1" applyAlignment="1">
      <alignment wrapText="1"/>
    </xf>
    <xf numFmtId="164" fontId="6" fillId="5" borderId="1" xfId="0" applyNumberFormat="1" applyFont="1" applyFill="1" applyBorder="1" applyAlignment="1">
      <alignment wrapText="1"/>
    </xf>
    <xf numFmtId="164" fontId="6" fillId="0" borderId="0" xfId="0" applyNumberFormat="1" applyFont="1" applyAlignment="1">
      <alignment horizontal="center" wrapText="1"/>
    </xf>
    <xf numFmtId="0" fontId="13" fillId="0" borderId="0" xfId="0" applyFont="1" applyFill="1"/>
    <xf numFmtId="0" fontId="13" fillId="0" borderId="0" xfId="0" applyFont="1"/>
    <xf numFmtId="0" fontId="13" fillId="0" borderId="0" xfId="0" applyFont="1" applyFill="1" applyBorder="1" applyAlignment="1">
      <alignment wrapText="1"/>
    </xf>
    <xf numFmtId="164" fontId="13" fillId="0" borderId="0" xfId="0" applyNumberFormat="1" applyFont="1" applyFill="1" applyBorder="1" applyAlignment="1">
      <alignment horizontal="center" wrapText="1"/>
    </xf>
    <xf numFmtId="3" fontId="13" fillId="0" borderId="0" xfId="0" applyNumberFormat="1" applyFont="1"/>
    <xf numFmtId="0" fontId="15" fillId="0" borderId="0" xfId="0" applyFont="1" applyFill="1"/>
    <xf numFmtId="0" fontId="15" fillId="0" borderId="1" xfId="0" applyFont="1" applyFill="1" applyBorder="1" applyAlignment="1">
      <alignment wrapText="1"/>
    </xf>
    <xf numFmtId="0" fontId="15" fillId="0" borderId="1" xfId="0" applyFont="1" applyFill="1" applyBorder="1" applyAlignment="1">
      <alignment horizontal="center"/>
    </xf>
    <xf numFmtId="0" fontId="15" fillId="0" borderId="1" xfId="0" applyFont="1" applyFill="1" applyBorder="1" applyAlignment="1">
      <alignment horizontal="center" wrapText="1"/>
    </xf>
    <xf numFmtId="0" fontId="15" fillId="0" borderId="1" xfId="0" applyFont="1" applyFill="1" applyBorder="1" applyAlignment="1">
      <alignment horizontal="justify" wrapText="1"/>
    </xf>
    <xf numFmtId="0" fontId="15" fillId="0" borderId="0" xfId="0" applyFont="1" applyFill="1" applyBorder="1" applyAlignment="1">
      <alignment shrinkToFit="1"/>
    </xf>
    <xf numFmtId="0" fontId="15" fillId="0" borderId="0" xfId="0" applyFont="1" applyFill="1" applyBorder="1"/>
    <xf numFmtId="1" fontId="16" fillId="0" borderId="0" xfId="0" applyNumberFormat="1" applyFont="1" applyBorder="1" applyAlignment="1">
      <alignment horizontal="justify" wrapText="1"/>
    </xf>
    <xf numFmtId="1" fontId="15" fillId="0" borderId="0" xfId="0" applyNumberFormat="1" applyFont="1" applyFill="1" applyBorder="1" applyAlignment="1">
      <alignment horizontal="justify"/>
    </xf>
    <xf numFmtId="1" fontId="14" fillId="0" borderId="0" xfId="0" applyNumberFormat="1" applyFont="1" applyBorder="1" applyAlignment="1">
      <alignment wrapText="1"/>
    </xf>
    <xf numFmtId="1" fontId="14" fillId="0" borderId="0" xfId="0" applyNumberFormat="1" applyFont="1"/>
    <xf numFmtId="0" fontId="15" fillId="0" borderId="1" xfId="0" applyFont="1" applyBorder="1" applyAlignment="1">
      <alignment horizontal="justify" wrapText="1"/>
    </xf>
    <xf numFmtId="0" fontId="15" fillId="0" borderId="1" xfId="0" applyFont="1" applyFill="1" applyBorder="1" applyAlignment="1">
      <alignment horizontal="justify"/>
    </xf>
    <xf numFmtId="0" fontId="13" fillId="0" borderId="1" xfId="0" applyFont="1" applyFill="1" applyBorder="1"/>
    <xf numFmtId="0" fontId="15" fillId="0" borderId="1" xfId="0" applyFont="1" applyBorder="1" applyAlignment="1">
      <alignment wrapText="1"/>
    </xf>
    <xf numFmtId="0" fontId="13" fillId="0" borderId="1" xfId="0" applyFont="1" applyFill="1" applyBorder="1" applyAlignment="1">
      <alignment wrapText="1"/>
    </xf>
    <xf numFmtId="0" fontId="13" fillId="0" borderId="1" xfId="0" applyFont="1" applyFill="1" applyBorder="1" applyAlignment="1">
      <alignment horizontal="justify" wrapText="1"/>
    </xf>
    <xf numFmtId="0" fontId="16" fillId="0" borderId="1" xfId="0" applyFont="1" applyBorder="1" applyAlignment="1">
      <alignment horizontal="justify" wrapText="1"/>
    </xf>
    <xf numFmtId="0" fontId="16" fillId="0" borderId="0" xfId="0" applyFont="1" applyAlignment="1">
      <alignment horizontal="justify" wrapText="1"/>
    </xf>
    <xf numFmtId="3" fontId="15" fillId="0" borderId="0" xfId="0" applyNumberFormat="1" applyFont="1" applyFill="1" applyAlignment="1">
      <alignment horizontal="justify"/>
    </xf>
    <xf numFmtId="0" fontId="15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15" fillId="0" borderId="0" xfId="0" applyFont="1"/>
    <xf numFmtId="1" fontId="15" fillId="0" borderId="0" xfId="0" applyNumberFormat="1" applyFont="1" applyAlignment="1">
      <alignment horizontal="center" wrapText="1"/>
    </xf>
    <xf numFmtId="0" fontId="15" fillId="0" borderId="0" xfId="0" applyFont="1" applyAlignment="1">
      <alignment horizontal="left" wrapText="1"/>
    </xf>
    <xf numFmtId="0" fontId="11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wrapText="1"/>
    </xf>
    <xf numFmtId="1" fontId="16" fillId="0" borderId="3" xfId="0" applyNumberFormat="1" applyFont="1" applyBorder="1" applyAlignment="1">
      <alignment horizontal="center" wrapText="1"/>
    </xf>
    <xf numFmtId="0" fontId="16" fillId="0" borderId="3" xfId="0" applyFont="1" applyBorder="1" applyAlignment="1">
      <alignment horizontal="left" wrapText="1"/>
    </xf>
    <xf numFmtId="0" fontId="18" fillId="5" borderId="1" xfId="0" applyFont="1" applyFill="1" applyBorder="1" applyAlignment="1">
      <alignment wrapText="1"/>
    </xf>
    <xf numFmtId="1" fontId="15" fillId="5" borderId="3" xfId="0" applyNumberFormat="1" applyFont="1" applyFill="1" applyBorder="1" applyAlignment="1">
      <alignment horizontal="center" wrapText="1"/>
    </xf>
    <xf numFmtId="0" fontId="15" fillId="5" borderId="3" xfId="0" applyFont="1" applyFill="1" applyBorder="1" applyAlignment="1">
      <alignment horizontal="left" wrapText="1"/>
    </xf>
    <xf numFmtId="0" fontId="13" fillId="0" borderId="0" xfId="0" applyFont="1" applyFill="1" applyBorder="1"/>
    <xf numFmtId="0" fontId="15" fillId="0" borderId="0" xfId="0" applyFont="1" applyBorder="1"/>
    <xf numFmtId="1" fontId="15" fillId="0" borderId="1" xfId="0" applyNumberFormat="1" applyFont="1" applyFill="1" applyBorder="1" applyAlignment="1">
      <alignment horizontal="center" wrapText="1"/>
    </xf>
    <xf numFmtId="1" fontId="15" fillId="0" borderId="3" xfId="0" applyNumberFormat="1" applyFont="1" applyFill="1" applyBorder="1" applyAlignment="1">
      <alignment horizontal="center" wrapText="1"/>
    </xf>
    <xf numFmtId="1" fontId="15" fillId="0" borderId="1" xfId="0" applyNumberFormat="1" applyFont="1" applyBorder="1" applyAlignment="1">
      <alignment horizontal="center" wrapText="1"/>
    </xf>
    <xf numFmtId="16" fontId="15" fillId="0" borderId="1" xfId="0" applyNumberFormat="1" applyFont="1" applyFill="1" applyBorder="1" applyAlignment="1">
      <alignment wrapText="1"/>
    </xf>
    <xf numFmtId="164" fontId="15" fillId="0" borderId="1" xfId="0" applyNumberFormat="1" applyFont="1" applyFill="1" applyBorder="1" applyAlignment="1">
      <alignment horizontal="center" wrapText="1"/>
    </xf>
    <xf numFmtId="0" fontId="15" fillId="0" borderId="3" xfId="0" applyFont="1" applyFill="1" applyBorder="1" applyAlignment="1">
      <alignment horizontal="left" wrapText="1"/>
    </xf>
    <xf numFmtId="0" fontId="15" fillId="0" borderId="3" xfId="0" applyFont="1" applyFill="1" applyBorder="1" applyAlignment="1">
      <alignment wrapText="1"/>
    </xf>
    <xf numFmtId="16" fontId="15" fillId="0" borderId="3" xfId="0" applyNumberFormat="1" applyFont="1" applyFill="1" applyBorder="1" applyAlignment="1">
      <alignment wrapText="1"/>
    </xf>
    <xf numFmtId="0" fontId="18" fillId="5" borderId="1" xfId="0" applyFont="1" applyFill="1" applyBorder="1" applyAlignment="1">
      <alignment horizontal="justify" wrapText="1"/>
    </xf>
    <xf numFmtId="0" fontId="15" fillId="0" borderId="4" xfId="0" applyFont="1" applyFill="1" applyBorder="1" applyAlignment="1">
      <alignment wrapText="1"/>
    </xf>
    <xf numFmtId="1" fontId="15" fillId="0" borderId="4" xfId="0" applyNumberFormat="1" applyFont="1" applyFill="1" applyBorder="1" applyAlignment="1">
      <alignment horizontal="center" wrapText="1"/>
    </xf>
    <xf numFmtId="0" fontId="15" fillId="0" borderId="1" xfId="0" applyFont="1" applyFill="1" applyBorder="1" applyAlignment="1">
      <alignment horizontal="left" wrapText="1"/>
    </xf>
    <xf numFmtId="1" fontId="15" fillId="0" borderId="1" xfId="0" applyNumberFormat="1" applyFont="1" applyFill="1" applyBorder="1" applyAlignment="1">
      <alignment horizontal="center"/>
    </xf>
    <xf numFmtId="0" fontId="16" fillId="0" borderId="1" xfId="0" applyFont="1" applyFill="1" applyBorder="1" applyAlignment="1">
      <alignment wrapText="1"/>
    </xf>
    <xf numFmtId="1" fontId="20" fillId="5" borderId="3" xfId="0" applyNumberFormat="1" applyFont="1" applyFill="1" applyBorder="1" applyAlignment="1">
      <alignment horizontal="center" wrapText="1"/>
    </xf>
    <xf numFmtId="0" fontId="16" fillId="0" borderId="0" xfId="0" applyFont="1" applyFill="1" applyAlignment="1">
      <alignment wrapText="1"/>
    </xf>
    <xf numFmtId="0" fontId="15" fillId="0" borderId="0" xfId="0" applyFont="1" applyFill="1" applyAlignment="1">
      <alignment wrapText="1"/>
    </xf>
    <xf numFmtId="166" fontId="13" fillId="0" borderId="0" xfId="0" applyNumberFormat="1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66" fontId="14" fillId="0" borderId="1" xfId="0" applyNumberFormat="1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/>
    </xf>
    <xf numFmtId="0" fontId="13" fillId="0" borderId="5" xfId="0" applyFont="1" applyFill="1" applyBorder="1"/>
    <xf numFmtId="166" fontId="13" fillId="7" borderId="1" xfId="0" applyNumberFormat="1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/>
    </xf>
    <xf numFmtId="164" fontId="13" fillId="0" borderId="1" xfId="0" applyNumberFormat="1" applyFont="1" applyFill="1" applyBorder="1" applyAlignment="1">
      <alignment horizontal="center" wrapText="1"/>
    </xf>
    <xf numFmtId="164" fontId="13" fillId="0" borderId="1" xfId="0" applyNumberFormat="1" applyFont="1" applyFill="1" applyBorder="1" applyAlignment="1">
      <alignment horizontal="left" wrapText="1"/>
    </xf>
    <xf numFmtId="166" fontId="13" fillId="8" borderId="1" xfId="0" applyNumberFormat="1" applyFont="1" applyFill="1" applyBorder="1" applyAlignment="1">
      <alignment horizontal="center"/>
    </xf>
    <xf numFmtId="166" fontId="13" fillId="6" borderId="1" xfId="0" applyNumberFormat="1" applyFont="1" applyFill="1" applyBorder="1" applyAlignment="1">
      <alignment horizontal="center"/>
    </xf>
    <xf numFmtId="166" fontId="13" fillId="0" borderId="1" xfId="0" applyNumberFormat="1" applyFont="1" applyFill="1" applyBorder="1" applyAlignment="1">
      <alignment horizontal="center"/>
    </xf>
    <xf numFmtId="166" fontId="13" fillId="9" borderId="1" xfId="0" applyNumberFormat="1" applyFont="1" applyFill="1" applyBorder="1" applyAlignment="1">
      <alignment horizontal="center"/>
    </xf>
    <xf numFmtId="166" fontId="13" fillId="10" borderId="1" xfId="0" applyNumberFormat="1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 wrapText="1"/>
    </xf>
    <xf numFmtId="0" fontId="13" fillId="0" borderId="5" xfId="0" applyFont="1" applyFill="1" applyBorder="1" applyAlignment="1">
      <alignment wrapText="1"/>
    </xf>
    <xf numFmtId="0" fontId="13" fillId="0" borderId="6" xfId="0" applyFont="1" applyFill="1" applyBorder="1"/>
    <xf numFmtId="0" fontId="13" fillId="0" borderId="2" xfId="0" applyFont="1" applyFill="1" applyBorder="1" applyAlignment="1">
      <alignment horizontal="center"/>
    </xf>
    <xf numFmtId="16" fontId="13" fillId="0" borderId="5" xfId="0" applyNumberFormat="1" applyFont="1" applyFill="1" applyBorder="1"/>
    <xf numFmtId="166" fontId="13" fillId="10" borderId="0" xfId="0" applyNumberFormat="1" applyFont="1" applyFill="1" applyAlignment="1">
      <alignment horizontal="center"/>
    </xf>
    <xf numFmtId="166" fontId="13" fillId="6" borderId="0" xfId="0" applyNumberFormat="1" applyFont="1" applyFill="1" applyAlignment="1">
      <alignment horizontal="center"/>
    </xf>
    <xf numFmtId="166" fontId="13" fillId="8" borderId="0" xfId="0" applyNumberFormat="1" applyFont="1" applyFill="1" applyAlignment="1">
      <alignment horizontal="center"/>
    </xf>
    <xf numFmtId="0" fontId="13" fillId="0" borderId="0" xfId="0" applyFont="1" applyAlignment="1">
      <alignment horizontal="center"/>
    </xf>
    <xf numFmtId="0" fontId="13" fillId="0" borderId="0" xfId="0" applyFont="1" applyBorder="1"/>
    <xf numFmtId="0" fontId="13" fillId="0" borderId="0" xfId="0" applyFont="1" applyBorder="1" applyAlignment="1">
      <alignment horizontal="center"/>
    </xf>
    <xf numFmtId="0" fontId="16" fillId="0" borderId="1" xfId="0" applyFont="1" applyBorder="1"/>
    <xf numFmtId="0" fontId="16" fillId="0" borderId="1" xfId="0" applyFont="1" applyBorder="1" applyAlignment="1">
      <alignment horizontal="center"/>
    </xf>
    <xf numFmtId="0" fontId="14" fillId="0" borderId="1" xfId="0" applyFont="1" applyBorder="1"/>
    <xf numFmtId="0" fontId="15" fillId="0" borderId="1" xfId="0" applyFont="1" applyBorder="1" applyAlignment="1">
      <alignment horizontal="center"/>
    </xf>
    <xf numFmtId="0" fontId="13" fillId="0" borderId="0" xfId="0" applyFont="1" applyBorder="1" applyAlignment="1">
      <alignment wrapText="1"/>
    </xf>
    <xf numFmtId="0" fontId="14" fillId="0" borderId="0" xfId="0" applyFont="1" applyAlignment="1">
      <alignment horizontal="center"/>
    </xf>
    <xf numFmtId="0" fontId="15" fillId="0" borderId="1" xfId="0" applyFont="1" applyBorder="1" applyAlignment="1">
      <alignment horizontal="center" wrapText="1"/>
    </xf>
    <xf numFmtId="0" fontId="16" fillId="0" borderId="0" xfId="0" applyFont="1"/>
    <xf numFmtId="164" fontId="15" fillId="0" borderId="1" xfId="0" applyNumberFormat="1" applyFont="1" applyFill="1" applyBorder="1" applyAlignment="1">
      <alignment horizontal="left" wrapText="1"/>
    </xf>
    <xf numFmtId="0" fontId="16" fillId="0" borderId="0" xfId="0" applyFont="1" applyFill="1" applyBorder="1"/>
    <xf numFmtId="0" fontId="16" fillId="0" borderId="1" xfId="0" applyFont="1" applyFill="1" applyBorder="1" applyAlignment="1">
      <alignment horizontal="justify" wrapText="1"/>
    </xf>
    <xf numFmtId="1" fontId="16" fillId="0" borderId="1" xfId="0" applyNumberFormat="1" applyFont="1" applyFill="1" applyBorder="1" applyAlignment="1">
      <alignment horizontal="center" wrapText="1"/>
    </xf>
    <xf numFmtId="0" fontId="16" fillId="11" borderId="1" xfId="0" applyFont="1" applyFill="1" applyBorder="1" applyAlignment="1">
      <alignment horizontal="justify" wrapText="1"/>
    </xf>
    <xf numFmtId="0" fontId="15" fillId="11" borderId="1" xfId="0" applyFont="1" applyFill="1" applyBorder="1" applyAlignment="1">
      <alignment wrapText="1"/>
    </xf>
    <xf numFmtId="3" fontId="6" fillId="0" borderId="0" xfId="0" applyNumberFormat="1" applyFont="1" applyAlignment="1">
      <alignment horizontal="center" wrapText="1"/>
    </xf>
    <xf numFmtId="3" fontId="0" fillId="0" borderId="0" xfId="0" applyNumberFormat="1" applyAlignment="1">
      <alignment wrapText="1"/>
    </xf>
    <xf numFmtId="0" fontId="16" fillId="0" borderId="1" xfId="0" applyFont="1" applyBorder="1" applyAlignment="1">
      <alignment wrapText="1"/>
    </xf>
    <xf numFmtId="0" fontId="21" fillId="0" borderId="0" xfId="0" applyFont="1" applyAlignment="1">
      <alignment horizontal="center"/>
    </xf>
    <xf numFmtId="0" fontId="13" fillId="0" borderId="9" xfId="0" applyFont="1" applyBorder="1" applyAlignment="1">
      <alignment horizontal="justify"/>
    </xf>
    <xf numFmtId="3" fontId="13" fillId="0" borderId="1" xfId="0" applyNumberFormat="1" applyFont="1" applyBorder="1" applyAlignment="1">
      <alignment horizontal="center"/>
    </xf>
    <xf numFmtId="3" fontId="13" fillId="0" borderId="1" xfId="0" applyNumberFormat="1" applyFont="1" applyFill="1" applyBorder="1" applyAlignment="1">
      <alignment horizontal="center"/>
    </xf>
    <xf numFmtId="0" fontId="13" fillId="0" borderId="9" xfId="0" applyFont="1" applyFill="1" applyBorder="1" applyAlignment="1">
      <alignment horizontal="justify"/>
    </xf>
    <xf numFmtId="0" fontId="15" fillId="0" borderId="2" xfId="0" applyFont="1" applyFill="1" applyBorder="1" applyAlignment="1">
      <alignment horizontal="center"/>
    </xf>
    <xf numFmtId="164" fontId="5" fillId="0" borderId="1" xfId="0" applyNumberFormat="1" applyFont="1" applyFill="1" applyBorder="1" applyAlignment="1">
      <alignment wrapText="1"/>
    </xf>
    <xf numFmtId="0" fontId="16" fillId="0" borderId="0" xfId="0" applyFont="1" applyFill="1"/>
    <xf numFmtId="164" fontId="15" fillId="0" borderId="0" xfId="0" applyNumberFormat="1" applyFont="1" applyFill="1" applyBorder="1" applyAlignment="1">
      <alignment horizontal="center" wrapText="1"/>
    </xf>
    <xf numFmtId="166" fontId="13" fillId="8" borderId="2" xfId="0" applyNumberFormat="1" applyFont="1" applyFill="1" applyBorder="1" applyAlignment="1">
      <alignment horizontal="center"/>
    </xf>
    <xf numFmtId="3" fontId="5" fillId="0" borderId="1" xfId="0" applyNumberFormat="1" applyFont="1" applyBorder="1" applyAlignment="1">
      <alignment horizontal="center" wrapText="1"/>
    </xf>
    <xf numFmtId="0" fontId="24" fillId="0" borderId="0" xfId="0" applyFont="1" applyFill="1"/>
    <xf numFmtId="0" fontId="24" fillId="0" borderId="0" xfId="0" applyFont="1"/>
    <xf numFmtId="3" fontId="13" fillId="0" borderId="2" xfId="0" applyNumberFormat="1" applyFont="1" applyBorder="1" applyAlignment="1">
      <alignment horizontal="center"/>
    </xf>
    <xf numFmtId="0" fontId="15" fillId="0" borderId="3" xfId="0" applyFont="1" applyFill="1" applyBorder="1" applyAlignment="1">
      <alignment horizontal="center"/>
    </xf>
    <xf numFmtId="0" fontId="18" fillId="0" borderId="11" xfId="0" applyFont="1" applyBorder="1" applyAlignment="1">
      <alignment wrapText="1"/>
    </xf>
    <xf numFmtId="1" fontId="14" fillId="0" borderId="0" xfId="0" applyNumberFormat="1" applyFont="1" applyAlignment="1">
      <alignment horizontal="left" wrapText="1"/>
    </xf>
    <xf numFmtId="1" fontId="13" fillId="0" borderId="1" xfId="0" applyNumberFormat="1" applyFont="1" applyFill="1" applyBorder="1" applyAlignment="1">
      <alignment horizontal="center"/>
    </xf>
    <xf numFmtId="165" fontId="13" fillId="0" borderId="0" xfId="0" applyNumberFormat="1" applyFont="1" applyFill="1" applyAlignment="1"/>
    <xf numFmtId="0" fontId="13" fillId="0" borderId="1" xfId="0" applyFont="1" applyFill="1" applyBorder="1" applyAlignment="1">
      <alignment shrinkToFit="1"/>
    </xf>
    <xf numFmtId="0" fontId="13" fillId="0" borderId="1" xfId="0" applyFont="1" applyFill="1" applyBorder="1" applyAlignment="1">
      <alignment wrapText="1" shrinkToFit="1"/>
    </xf>
    <xf numFmtId="167" fontId="13" fillId="0" borderId="1" xfId="0" applyNumberFormat="1" applyFont="1" applyFill="1" applyBorder="1" applyAlignment="1">
      <alignment horizontal="left" wrapText="1"/>
    </xf>
    <xf numFmtId="1" fontId="13" fillId="0" borderId="1" xfId="0" applyNumberFormat="1" applyFont="1" applyFill="1" applyBorder="1" applyAlignment="1">
      <alignment horizontal="center" wrapText="1"/>
    </xf>
    <xf numFmtId="14" fontId="13" fillId="0" borderId="1" xfId="0" applyNumberFormat="1" applyFont="1" applyFill="1" applyBorder="1" applyAlignment="1">
      <alignment wrapText="1"/>
    </xf>
    <xf numFmtId="165" fontId="13" fillId="0" borderId="0" xfId="0" applyNumberFormat="1" applyFont="1" applyFill="1" applyAlignment="1">
      <alignment wrapText="1"/>
    </xf>
    <xf numFmtId="4" fontId="13" fillId="0" borderId="0" xfId="0" applyNumberFormat="1" applyFont="1" applyBorder="1" applyAlignment="1">
      <alignment horizontal="right"/>
    </xf>
    <xf numFmtId="0" fontId="13" fillId="0" borderId="0" xfId="0" applyFont="1" applyBorder="1" applyAlignment="1">
      <alignment horizontal="right"/>
    </xf>
    <xf numFmtId="4" fontId="13" fillId="0" borderId="0" xfId="0" applyNumberFormat="1" applyFont="1" applyFill="1" applyBorder="1" applyAlignment="1">
      <alignment horizontal="right"/>
    </xf>
    <xf numFmtId="3" fontId="13" fillId="0" borderId="0" xfId="0" applyNumberFormat="1" applyFont="1" applyBorder="1" applyAlignment="1">
      <alignment horizontal="right"/>
    </xf>
    <xf numFmtId="3" fontId="13" fillId="0" borderId="0" xfId="0" applyNumberFormat="1" applyFont="1" applyFill="1" applyBorder="1" applyAlignment="1">
      <alignment horizontal="right"/>
    </xf>
    <xf numFmtId="0" fontId="16" fillId="0" borderId="0" xfId="0" applyFont="1" applyBorder="1"/>
    <xf numFmtId="166" fontId="15" fillId="0" borderId="1" xfId="0" applyNumberFormat="1" applyFont="1" applyFill="1" applyBorder="1" applyAlignment="1">
      <alignment horizontal="center"/>
    </xf>
    <xf numFmtId="3" fontId="15" fillId="0" borderId="0" xfId="0" applyNumberFormat="1" applyFont="1" applyFill="1"/>
    <xf numFmtId="164" fontId="6" fillId="2" borderId="1" xfId="0" applyNumberFormat="1" applyFont="1" applyFill="1" applyBorder="1" applyAlignment="1">
      <alignment wrapText="1"/>
    </xf>
    <xf numFmtId="0" fontId="6" fillId="4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center"/>
    </xf>
    <xf numFmtId="1" fontId="6" fillId="2" borderId="1" xfId="0" applyNumberFormat="1" applyFont="1" applyFill="1" applyBorder="1" applyAlignment="1">
      <alignment horizontal="center"/>
    </xf>
    <xf numFmtId="3" fontId="6" fillId="2" borderId="1" xfId="0" applyNumberFormat="1" applyFont="1" applyFill="1" applyBorder="1" applyAlignment="1">
      <alignment horizontal="center" wrapText="1"/>
    </xf>
    <xf numFmtId="164" fontId="6" fillId="2" borderId="1" xfId="0" applyNumberFormat="1" applyFont="1" applyFill="1" applyBorder="1" applyAlignment="1">
      <alignment horizontal="center" wrapText="1"/>
    </xf>
    <xf numFmtId="164" fontId="26" fillId="0" borderId="1" xfId="0" applyNumberFormat="1" applyFont="1" applyBorder="1" applyAlignment="1">
      <alignment wrapText="1"/>
    </xf>
    <xf numFmtId="0" fontId="13" fillId="0" borderId="1" xfId="0" applyNumberFormat="1" applyFont="1" applyFill="1" applyBorder="1" applyAlignment="1">
      <alignment horizontal="center" wrapText="1"/>
    </xf>
    <xf numFmtId="0" fontId="13" fillId="0" borderId="9" xfId="0" applyFont="1" applyFill="1" applyBorder="1" applyAlignment="1">
      <alignment wrapText="1"/>
    </xf>
    <xf numFmtId="1" fontId="15" fillId="0" borderId="3" xfId="0" applyNumberFormat="1" applyFont="1" applyFill="1" applyBorder="1" applyAlignment="1">
      <alignment horizontal="center"/>
    </xf>
    <xf numFmtId="1" fontId="15" fillId="0" borderId="0" xfId="0" applyNumberFormat="1" applyFont="1" applyFill="1" applyBorder="1" applyAlignment="1">
      <alignment horizontal="center" wrapText="1"/>
    </xf>
    <xf numFmtId="3" fontId="15" fillId="0" borderId="0" xfId="0" applyNumberFormat="1" applyFont="1"/>
    <xf numFmtId="2" fontId="0" fillId="0" borderId="0" xfId="0" applyNumberFormat="1"/>
    <xf numFmtId="3" fontId="0" fillId="0" borderId="0" xfId="0" applyNumberFormat="1" applyFill="1"/>
    <xf numFmtId="3" fontId="6" fillId="0" borderId="1" xfId="0" applyNumberFormat="1" applyFont="1" applyBorder="1" applyAlignment="1">
      <alignment horizontal="center"/>
    </xf>
    <xf numFmtId="0" fontId="19" fillId="0" borderId="0" xfId="0" applyFont="1"/>
    <xf numFmtId="0" fontId="19" fillId="0" borderId="0" xfId="0" applyFont="1" applyBorder="1"/>
    <xf numFmtId="0" fontId="19" fillId="0" borderId="0" xfId="0" applyFont="1" applyBorder="1" applyAlignment="1">
      <alignment wrapText="1"/>
    </xf>
    <xf numFmtId="3" fontId="5" fillId="0" borderId="1" xfId="0" applyNumberFormat="1" applyFont="1" applyFill="1" applyBorder="1" applyAlignment="1">
      <alignment horizontal="center" wrapText="1"/>
    </xf>
    <xf numFmtId="0" fontId="12" fillId="0" borderId="3" xfId="0" applyFont="1" applyFill="1" applyBorder="1" applyAlignment="1">
      <alignment horizontal="left" wrapText="1"/>
    </xf>
    <xf numFmtId="0" fontId="15" fillId="11" borderId="1" xfId="0" applyFont="1" applyFill="1" applyBorder="1" applyAlignment="1">
      <alignment horizontal="center"/>
    </xf>
    <xf numFmtId="0" fontId="15" fillId="0" borderId="1" xfId="0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wrapText="1"/>
    </xf>
    <xf numFmtId="0" fontId="16" fillId="0" borderId="0" xfId="0" applyFont="1" applyFill="1" applyBorder="1" applyAlignment="1">
      <alignment wrapText="1"/>
    </xf>
    <xf numFmtId="3" fontId="13" fillId="0" borderId="4" xfId="0" applyNumberFormat="1" applyFont="1" applyBorder="1" applyAlignment="1">
      <alignment horizontal="center"/>
    </xf>
    <xf numFmtId="0" fontId="22" fillId="14" borderId="9" xfId="0" applyFont="1" applyFill="1" applyBorder="1" applyAlignment="1">
      <alignment horizontal="justify"/>
    </xf>
    <xf numFmtId="0" fontId="14" fillId="14" borderId="8" xfId="0" applyFont="1" applyFill="1" applyBorder="1" applyAlignment="1">
      <alignment horizontal="center"/>
    </xf>
    <xf numFmtId="3" fontId="5" fillId="13" borderId="1" xfId="0" applyNumberFormat="1" applyFont="1" applyFill="1" applyBorder="1" applyAlignment="1">
      <alignment horizontal="center" wrapText="1"/>
    </xf>
    <xf numFmtId="3" fontId="15" fillId="0" borderId="1" xfId="3" applyNumberFormat="1" applyFont="1" applyFill="1" applyBorder="1" applyAlignment="1">
      <alignment horizontal="center"/>
    </xf>
    <xf numFmtId="42" fontId="15" fillId="0" borderId="1" xfId="3" applyFont="1" applyBorder="1" applyAlignment="1">
      <alignment horizontal="justify" wrapText="1"/>
    </xf>
    <xf numFmtId="0" fontId="14" fillId="0" borderId="5" xfId="0" applyFont="1" applyFill="1" applyBorder="1"/>
    <xf numFmtId="0" fontId="14" fillId="0" borderId="5" xfId="0" applyFont="1" applyFill="1" applyBorder="1" applyAlignment="1">
      <alignment wrapText="1"/>
    </xf>
    <xf numFmtId="4" fontId="15" fillId="0" borderId="1" xfId="0" applyNumberFormat="1" applyFont="1" applyFill="1" applyBorder="1" applyAlignment="1">
      <alignment horizontal="center" wrapText="1"/>
    </xf>
    <xf numFmtId="0" fontId="13" fillId="0" borderId="1" xfId="0" applyFont="1" applyBorder="1" applyAlignment="1">
      <alignment horizontal="justify" wrapText="1"/>
    </xf>
    <xf numFmtId="164" fontId="37" fillId="0" borderId="1" xfId="0" applyNumberFormat="1" applyFont="1" applyBorder="1" applyAlignment="1">
      <alignment wrapText="1"/>
    </xf>
    <xf numFmtId="0" fontId="13" fillId="0" borderId="10" xfId="0" applyFont="1" applyFill="1" applyBorder="1" applyAlignment="1">
      <alignment horizontal="left" vertical="center"/>
    </xf>
    <xf numFmtId="0" fontId="11" fillId="0" borderId="0" xfId="0" applyFont="1" applyFill="1"/>
    <xf numFmtId="0" fontId="0" fillId="0" borderId="12" xfId="0" applyBorder="1" applyAlignment="1">
      <alignment horizontal="center"/>
    </xf>
    <xf numFmtId="0" fontId="14" fillId="0" borderId="9" xfId="0" applyFont="1" applyFill="1" applyBorder="1" applyAlignment="1">
      <alignment horizontal="justify"/>
    </xf>
    <xf numFmtId="0" fontId="13" fillId="0" borderId="12" xfId="0" applyFont="1" applyFill="1" applyBorder="1"/>
    <xf numFmtId="0" fontId="5" fillId="0" borderId="1" xfId="0" quotePrefix="1" applyFont="1" applyFill="1" applyBorder="1" applyAlignment="1">
      <alignment horizontal="center"/>
    </xf>
    <xf numFmtId="0" fontId="13" fillId="0" borderId="3" xfId="0" applyFont="1" applyFill="1" applyBorder="1" applyAlignment="1">
      <alignment shrinkToFit="1"/>
    </xf>
    <xf numFmtId="166" fontId="15" fillId="0" borderId="5" xfId="0" applyNumberFormat="1" applyFont="1" applyFill="1" applyBorder="1" applyAlignment="1">
      <alignment horizontal="center"/>
    </xf>
    <xf numFmtId="3" fontId="14" fillId="0" borderId="1" xfId="0" applyNumberFormat="1" applyFont="1" applyBorder="1" applyAlignment="1">
      <alignment horizontal="center"/>
    </xf>
    <xf numFmtId="0" fontId="2" fillId="0" borderId="0" xfId="5"/>
    <xf numFmtId="0" fontId="15" fillId="0" borderId="0" xfId="5" applyFont="1" applyFill="1" applyBorder="1" applyAlignment="1">
      <alignment horizontal="center" wrapText="1" shrinkToFit="1"/>
    </xf>
    <xf numFmtId="0" fontId="15" fillId="0" borderId="1" xfId="5" applyFont="1" applyFill="1" applyBorder="1" applyAlignment="1">
      <alignment wrapText="1"/>
    </xf>
    <xf numFmtId="0" fontId="15" fillId="0" borderId="1" xfId="5" applyFont="1" applyFill="1" applyBorder="1" applyAlignment="1">
      <alignment horizontal="center"/>
    </xf>
    <xf numFmtId="0" fontId="15" fillId="0" borderId="1" xfId="5" applyFont="1" applyFill="1" applyBorder="1" applyAlignment="1">
      <alignment horizontal="center" wrapText="1"/>
    </xf>
    <xf numFmtId="0" fontId="15" fillId="0" borderId="1" xfId="5" applyFont="1" applyFill="1" applyBorder="1" applyAlignment="1">
      <alignment wrapText="1" shrinkToFit="1"/>
    </xf>
    <xf numFmtId="0" fontId="15" fillId="0" borderId="0" xfId="5" applyFont="1" applyFill="1" applyAlignment="1">
      <alignment wrapText="1"/>
    </xf>
    <xf numFmtId="0" fontId="15" fillId="0" borderId="0" xfId="5" applyFont="1" applyFill="1" applyBorder="1" applyAlignment="1">
      <alignment wrapText="1" shrinkToFit="1"/>
    </xf>
    <xf numFmtId="0" fontId="23" fillId="0" borderId="1" xfId="5" applyFont="1" applyFill="1" applyBorder="1" applyAlignment="1">
      <alignment wrapText="1" shrinkToFit="1"/>
    </xf>
    <xf numFmtId="3" fontId="15" fillId="0" borderId="0" xfId="5" applyNumberFormat="1" applyFont="1" applyFill="1"/>
    <xf numFmtId="3" fontId="15" fillId="0" borderId="0" xfId="5" applyNumberFormat="1" applyFont="1" applyFill="1" applyBorder="1" applyAlignment="1">
      <alignment wrapText="1" shrinkToFit="1"/>
    </xf>
    <xf numFmtId="0" fontId="17" fillId="0" borderId="1" xfId="5" applyFont="1" applyFill="1" applyBorder="1" applyAlignment="1">
      <alignment horizontal="center" wrapText="1"/>
    </xf>
    <xf numFmtId="0" fontId="27" fillId="0" borderId="1" xfId="5" applyFont="1" applyFill="1" applyBorder="1" applyAlignment="1">
      <alignment horizontal="center" wrapText="1"/>
    </xf>
    <xf numFmtId="0" fontId="15" fillId="0" borderId="0" xfId="5" applyFont="1" applyFill="1" applyAlignment="1">
      <alignment horizontal="center"/>
    </xf>
    <xf numFmtId="0" fontId="34" fillId="0" borderId="1" xfId="5" applyFont="1" applyFill="1" applyBorder="1" applyAlignment="1">
      <alignment wrapText="1"/>
    </xf>
    <xf numFmtId="0" fontId="34" fillId="0" borderId="1" xfId="5" applyFont="1" applyFill="1" applyBorder="1" applyAlignment="1">
      <alignment horizontal="center" wrapText="1"/>
    </xf>
    <xf numFmtId="3" fontId="15" fillId="0" borderId="1" xfId="5" applyNumberFormat="1" applyFont="1" applyBorder="1" applyAlignment="1">
      <alignment horizontal="center"/>
    </xf>
    <xf numFmtId="0" fontId="18" fillId="0" borderId="1" xfId="0" applyFont="1" applyBorder="1"/>
    <xf numFmtId="0" fontId="18" fillId="0" borderId="1" xfId="0" applyFont="1" applyBorder="1" applyAlignment="1">
      <alignment wrapText="1"/>
    </xf>
    <xf numFmtId="0" fontId="18" fillId="0" borderId="3" xfId="0" applyFont="1" applyBorder="1" applyAlignment="1">
      <alignment wrapText="1"/>
    </xf>
    <xf numFmtId="0" fontId="19" fillId="0" borderId="1" xfId="0" applyFont="1" applyBorder="1"/>
    <xf numFmtId="0" fontId="19" fillId="0" borderId="1" xfId="0" applyFont="1" applyBorder="1" applyAlignment="1">
      <alignment wrapText="1"/>
    </xf>
    <xf numFmtId="0" fontId="19" fillId="0" borderId="3" xfId="0" applyFont="1" applyBorder="1" applyAlignment="1">
      <alignment wrapText="1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justify" vertical="center" wrapText="1"/>
    </xf>
    <xf numFmtId="0" fontId="19" fillId="0" borderId="3" xfId="0" applyFont="1" applyBorder="1" applyAlignment="1">
      <alignment horizontal="justify" vertical="center" wrapText="1"/>
    </xf>
    <xf numFmtId="0" fontId="19" fillId="0" borderId="1" xfId="0" applyFont="1" applyFill="1" applyBorder="1" applyAlignment="1">
      <alignment wrapText="1"/>
    </xf>
    <xf numFmtId="0" fontId="19" fillId="0" borderId="3" xfId="0" applyFont="1" applyFill="1" applyBorder="1" applyAlignment="1">
      <alignment wrapText="1"/>
    </xf>
    <xf numFmtId="0" fontId="40" fillId="0" borderId="3" xfId="0" applyFont="1" applyBorder="1" applyAlignment="1">
      <alignment horizontal="center" vertical="center" wrapText="1"/>
    </xf>
    <xf numFmtId="0" fontId="19" fillId="0" borderId="0" xfId="0" applyFont="1" applyFill="1" applyBorder="1"/>
    <xf numFmtId="0" fontId="19" fillId="0" borderId="0" xfId="0" applyFont="1" applyFill="1" applyBorder="1" applyAlignment="1">
      <alignment wrapText="1"/>
    </xf>
    <xf numFmtId="166" fontId="13" fillId="0" borderId="0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wrapText="1"/>
    </xf>
    <xf numFmtId="1" fontId="15" fillId="0" borderId="2" xfId="0" applyNumberFormat="1" applyFont="1" applyFill="1" applyBorder="1" applyAlignment="1">
      <alignment horizontal="center" wrapText="1"/>
    </xf>
    <xf numFmtId="1" fontId="12" fillId="0" borderId="3" xfId="0" applyNumberFormat="1" applyFont="1" applyFill="1" applyBorder="1" applyAlignment="1">
      <alignment horizontal="center" wrapText="1"/>
    </xf>
    <xf numFmtId="0" fontId="15" fillId="0" borderId="1" xfId="0" applyNumberFormat="1" applyFont="1" applyFill="1" applyBorder="1" applyAlignment="1">
      <alignment horizontal="left" wrapText="1"/>
    </xf>
    <xf numFmtId="0" fontId="40" fillId="0" borderId="3" xfId="0" applyFont="1" applyFill="1" applyBorder="1" applyAlignment="1">
      <alignment wrapText="1"/>
    </xf>
    <xf numFmtId="14" fontId="15" fillId="0" borderId="1" xfId="0" applyNumberFormat="1" applyFont="1" applyFill="1" applyBorder="1" applyAlignment="1">
      <alignment horizontal="left" wrapText="1"/>
    </xf>
    <xf numFmtId="0" fontId="15" fillId="0" borderId="3" xfId="0" applyFont="1" applyBorder="1" applyAlignment="1">
      <alignment horizontal="justify" wrapText="1"/>
    </xf>
    <xf numFmtId="0" fontId="13" fillId="0" borderId="10" xfId="0" applyFont="1" applyFill="1" applyBorder="1"/>
    <xf numFmtId="0" fontId="0" fillId="0" borderId="5" xfId="0" applyBorder="1" applyAlignment="1">
      <alignment vertical="center"/>
    </xf>
    <xf numFmtId="0" fontId="2" fillId="0" borderId="5" xfId="0" applyFont="1" applyBorder="1" applyAlignment="1">
      <alignment vertical="center"/>
    </xf>
    <xf numFmtId="0" fontId="13" fillId="0" borderId="5" xfId="0" applyFont="1" applyFill="1" applyBorder="1" applyAlignment="1">
      <alignment horizontal="left" vertical="center"/>
    </xf>
    <xf numFmtId="166" fontId="13" fillId="8" borderId="0" xfId="0" applyNumberFormat="1" applyFont="1" applyFill="1" applyBorder="1" applyAlignment="1">
      <alignment horizontal="center"/>
    </xf>
    <xf numFmtId="166" fontId="13" fillId="6" borderId="0" xfId="0" applyNumberFormat="1" applyFont="1" applyFill="1" applyBorder="1" applyAlignment="1">
      <alignment horizontal="center"/>
    </xf>
    <xf numFmtId="166" fontId="13" fillId="10" borderId="2" xfId="0" applyNumberFormat="1" applyFont="1" applyFill="1" applyBorder="1" applyAlignment="1">
      <alignment horizontal="center"/>
    </xf>
    <xf numFmtId="166" fontId="13" fillId="9" borderId="0" xfId="0" applyNumberFormat="1" applyFont="1" applyFill="1" applyBorder="1" applyAlignment="1">
      <alignment horizontal="center"/>
    </xf>
    <xf numFmtId="166" fontId="13" fillId="9" borderId="2" xfId="0" applyNumberFormat="1" applyFont="1" applyFill="1" applyBorder="1" applyAlignment="1">
      <alignment horizontal="center"/>
    </xf>
    <xf numFmtId="0" fontId="13" fillId="12" borderId="1" xfId="0" applyFont="1" applyFill="1" applyBorder="1"/>
    <xf numFmtId="0" fontId="13" fillId="0" borderId="12" xfId="0" applyFont="1" applyFill="1" applyBorder="1" applyAlignment="1"/>
    <xf numFmtId="0" fontId="18" fillId="0" borderId="1" xfId="0" applyFont="1" applyFill="1" applyBorder="1" applyAlignment="1">
      <alignment wrapText="1"/>
    </xf>
    <xf numFmtId="166" fontId="13" fillId="9" borderId="4" xfId="0" applyNumberFormat="1" applyFont="1" applyFill="1" applyBorder="1" applyAlignment="1">
      <alignment horizontal="center"/>
    </xf>
    <xf numFmtId="0" fontId="13" fillId="0" borderId="4" xfId="0" applyFont="1" applyFill="1" applyBorder="1" applyAlignment="1">
      <alignment horizontal="center"/>
    </xf>
    <xf numFmtId="166" fontId="13" fillId="7" borderId="4" xfId="0" applyNumberFormat="1" applyFont="1" applyFill="1" applyBorder="1" applyAlignment="1">
      <alignment horizontal="center"/>
    </xf>
    <xf numFmtId="166" fontId="13" fillId="8" borderId="4" xfId="0" applyNumberFormat="1" applyFont="1" applyFill="1" applyBorder="1" applyAlignment="1">
      <alignment horizontal="center"/>
    </xf>
    <xf numFmtId="1" fontId="16" fillId="0" borderId="0" xfId="0" applyNumberFormat="1" applyFont="1" applyFill="1" applyBorder="1" applyAlignment="1">
      <alignment horizontal="center" wrapText="1"/>
    </xf>
    <xf numFmtId="0" fontId="13" fillId="0" borderId="12" xfId="0" applyFont="1" applyFill="1" applyBorder="1" applyAlignment="1">
      <alignment horizontal="center"/>
    </xf>
    <xf numFmtId="1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justify" vertical="center" wrapText="1"/>
    </xf>
    <xf numFmtId="1" fontId="15" fillId="0" borderId="1" xfId="0" applyNumberFormat="1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vertical="center" wrapText="1"/>
    </xf>
    <xf numFmtId="1" fontId="15" fillId="0" borderId="1" xfId="0" applyNumberFormat="1" applyFont="1" applyBorder="1" applyAlignment="1">
      <alignment horizontal="center" vertical="center" wrapText="1"/>
    </xf>
    <xf numFmtId="1" fontId="15" fillId="0" borderId="3" xfId="0" applyNumberFormat="1" applyFont="1" applyFill="1" applyBorder="1" applyAlignment="1">
      <alignment horizontal="center" vertical="center" wrapText="1"/>
    </xf>
    <xf numFmtId="16" fontId="15" fillId="0" borderId="1" xfId="0" applyNumberFormat="1" applyFont="1" applyFill="1" applyBorder="1" applyAlignment="1">
      <alignment vertical="center" wrapText="1"/>
    </xf>
    <xf numFmtId="0" fontId="15" fillId="0" borderId="4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left" vertical="center" wrapText="1"/>
    </xf>
    <xf numFmtId="1" fontId="15" fillId="0" borderId="4" xfId="0" applyNumberFormat="1" applyFont="1" applyFill="1" applyBorder="1" applyAlignment="1">
      <alignment horizontal="center" vertical="center" wrapText="1"/>
    </xf>
    <xf numFmtId="1" fontId="3" fillId="0" borderId="3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15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vertical="center" wrapText="1"/>
    </xf>
    <xf numFmtId="0" fontId="15" fillId="0" borderId="2" xfId="0" applyFont="1" applyFill="1" applyBorder="1" applyAlignment="1">
      <alignment horizontal="center" vertical="center"/>
    </xf>
    <xf numFmtId="1" fontId="15" fillId="0" borderId="1" xfId="0" applyNumberFormat="1" applyFont="1" applyFill="1" applyBorder="1" applyAlignment="1">
      <alignment horizontal="center" vertical="center"/>
    </xf>
    <xf numFmtId="164" fontId="15" fillId="0" borderId="1" xfId="0" applyNumberFormat="1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3" fontId="15" fillId="0" borderId="1" xfId="5" applyNumberFormat="1" applyFont="1" applyFill="1" applyBorder="1" applyAlignment="1">
      <alignment horizontal="center" wrapText="1"/>
    </xf>
    <xf numFmtId="0" fontId="15" fillId="0" borderId="13" xfId="0" applyFont="1" applyFill="1" applyBorder="1" applyAlignment="1">
      <alignment horizontal="center" vertical="center"/>
    </xf>
    <xf numFmtId="0" fontId="12" fillId="0" borderId="3" xfId="0" applyFont="1" applyBorder="1" applyAlignment="1">
      <alignment wrapText="1"/>
    </xf>
    <xf numFmtId="1" fontId="3" fillId="0" borderId="3" xfId="0" applyNumberFormat="1" applyFont="1" applyFill="1" applyBorder="1" applyAlignment="1">
      <alignment horizontal="center" wrapText="1"/>
    </xf>
    <xf numFmtId="0" fontId="19" fillId="5" borderId="1" xfId="0" applyFont="1" applyFill="1" applyBorder="1" applyAlignment="1">
      <alignment wrapText="1"/>
    </xf>
    <xf numFmtId="1" fontId="15" fillId="0" borderId="13" xfId="0" applyNumberFormat="1" applyFont="1" applyFill="1" applyBorder="1" applyAlignment="1">
      <alignment horizontal="center" wrapText="1"/>
    </xf>
    <xf numFmtId="0" fontId="16" fillId="0" borderId="4" xfId="0" applyFont="1" applyFill="1" applyBorder="1" applyAlignment="1">
      <alignment wrapText="1"/>
    </xf>
    <xf numFmtId="0" fontId="15" fillId="0" borderId="7" xfId="0" applyFont="1" applyFill="1" applyBorder="1" applyAlignment="1">
      <alignment horizontal="center"/>
    </xf>
    <xf numFmtId="0" fontId="41" fillId="0" borderId="0" xfId="0" applyFont="1" applyFill="1" applyAlignment="1"/>
    <xf numFmtId="0" fontId="42" fillId="0" borderId="1" xfId="0" applyFont="1" applyFill="1" applyBorder="1" applyAlignment="1">
      <alignment wrapText="1"/>
    </xf>
    <xf numFmtId="0" fontId="42" fillId="0" borderId="1" xfId="0" applyFont="1" applyFill="1" applyBorder="1" applyAlignment="1">
      <alignment horizontal="center"/>
    </xf>
    <xf numFmtId="164" fontId="41" fillId="0" borderId="0" xfId="0" applyNumberFormat="1" applyFont="1" applyFill="1" applyAlignment="1"/>
    <xf numFmtId="0" fontId="41" fillId="0" borderId="0" xfId="0" applyFont="1" applyFill="1"/>
    <xf numFmtId="3" fontId="41" fillId="0" borderId="1" xfId="0" applyNumberFormat="1" applyFont="1" applyFill="1" applyBorder="1" applyAlignment="1">
      <alignment horizontal="center"/>
    </xf>
    <xf numFmtId="3" fontId="41" fillId="0" borderId="1" xfId="0" applyNumberFormat="1" applyFont="1" applyFill="1" applyBorder="1" applyAlignment="1">
      <alignment horizontal="center" wrapText="1"/>
    </xf>
    <xf numFmtId="164" fontId="41" fillId="0" borderId="0" xfId="0" applyNumberFormat="1" applyFont="1" applyFill="1"/>
    <xf numFmtId="164" fontId="41" fillId="0" borderId="0" xfId="0" applyNumberFormat="1" applyFont="1" applyFill="1" applyBorder="1"/>
    <xf numFmtId="3" fontId="42" fillId="0" borderId="0" xfId="0" applyNumberFormat="1" applyFont="1" applyFill="1" applyBorder="1" applyAlignment="1">
      <alignment wrapText="1"/>
    </xf>
    <xf numFmtId="0" fontId="42" fillId="0" borderId="0" xfId="0" applyFont="1" applyFill="1" applyAlignment="1">
      <alignment wrapText="1"/>
    </xf>
    <xf numFmtId="0" fontId="41" fillId="0" borderId="0" xfId="0" applyFont="1" applyFill="1" applyAlignment="1">
      <alignment wrapText="1"/>
    </xf>
    <xf numFmtId="0" fontId="41" fillId="0" borderId="0" xfId="0" applyFont="1"/>
    <xf numFmtId="0" fontId="41" fillId="0" borderId="1" xfId="0" applyFont="1" applyFill="1" applyBorder="1" applyAlignment="1">
      <alignment wrapText="1"/>
    </xf>
    <xf numFmtId="0" fontId="41" fillId="0" borderId="5" xfId="0" applyFont="1" applyFill="1" applyBorder="1" applyAlignment="1">
      <alignment wrapText="1"/>
    </xf>
    <xf numFmtId="0" fontId="41" fillId="0" borderId="9" xfId="0" applyFont="1" applyFill="1" applyBorder="1" applyAlignment="1">
      <alignment wrapText="1"/>
    </xf>
    <xf numFmtId="0" fontId="41" fillId="0" borderId="9" xfId="0" applyFont="1" applyFill="1" applyBorder="1" applyAlignment="1">
      <alignment horizontal="left" vertical="center" wrapText="1"/>
    </xf>
    <xf numFmtId="164" fontId="41" fillId="0" borderId="0" xfId="0" applyNumberFormat="1" applyFont="1" applyFill="1" applyBorder="1" applyAlignment="1">
      <alignment horizontal="center" wrapText="1"/>
    </xf>
    <xf numFmtId="0" fontId="41" fillId="0" borderId="0" xfId="0" applyFont="1" applyFill="1" applyBorder="1" applyAlignment="1">
      <alignment wrapText="1"/>
    </xf>
    <xf numFmtId="3" fontId="41" fillId="0" borderId="0" xfId="0" applyNumberFormat="1" applyFont="1"/>
    <xf numFmtId="0" fontId="9" fillId="0" borderId="1" xfId="5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left" wrapText="1"/>
    </xf>
    <xf numFmtId="1" fontId="15" fillId="0" borderId="1" xfId="0" applyNumberFormat="1" applyFont="1" applyBorder="1" applyAlignment="1">
      <alignment wrapText="1"/>
    </xf>
    <xf numFmtId="0" fontId="16" fillId="0" borderId="7" xfId="0" applyFont="1" applyFill="1" applyBorder="1" applyAlignment="1">
      <alignment wrapText="1"/>
    </xf>
    <xf numFmtId="0" fontId="42" fillId="0" borderId="1" xfId="0" applyFont="1" applyBorder="1" applyAlignment="1">
      <alignment shrinkToFit="1"/>
    </xf>
    <xf numFmtId="1" fontId="42" fillId="0" borderId="1" xfId="0" applyNumberFormat="1" applyFont="1" applyBorder="1" applyAlignment="1">
      <alignment horizontal="center"/>
    </xf>
    <xf numFmtId="0" fontId="41" fillId="0" borderId="1" xfId="0" applyFont="1" applyBorder="1" applyAlignment="1">
      <alignment shrinkToFit="1"/>
    </xf>
    <xf numFmtId="1" fontId="41" fillId="0" borderId="1" xfId="0" applyNumberFormat="1" applyFont="1" applyBorder="1" applyAlignment="1">
      <alignment horizontal="center"/>
    </xf>
    <xf numFmtId="0" fontId="41" fillId="0" borderId="1" xfId="0" applyFont="1" applyBorder="1" applyAlignment="1">
      <alignment wrapText="1" shrinkToFit="1"/>
    </xf>
    <xf numFmtId="1" fontId="41" fillId="0" borderId="1" xfId="0" applyNumberFormat="1" applyFont="1" applyBorder="1" applyAlignment="1">
      <alignment horizontal="center" wrapText="1"/>
    </xf>
    <xf numFmtId="0" fontId="41" fillId="0" borderId="1" xfId="0" applyFont="1" applyBorder="1" applyAlignment="1">
      <alignment wrapText="1"/>
    </xf>
    <xf numFmtId="0" fontId="41" fillId="0" borderId="1" xfId="0" applyFont="1" applyBorder="1" applyAlignment="1">
      <alignment horizontal="center"/>
    </xf>
    <xf numFmtId="0" fontId="41" fillId="0" borderId="1" xfId="0" applyFont="1" applyFill="1" applyBorder="1" applyAlignment="1">
      <alignment shrinkToFit="1"/>
    </xf>
    <xf numFmtId="0" fontId="43" fillId="0" borderId="1" xfId="0" applyFont="1" applyBorder="1" applyAlignment="1">
      <alignment shrinkToFit="1"/>
    </xf>
    <xf numFmtId="164" fontId="35" fillId="0" borderId="1" xfId="0" applyNumberFormat="1" applyFont="1" applyFill="1" applyBorder="1" applyAlignment="1">
      <alignment wrapText="1"/>
    </xf>
    <xf numFmtId="164" fontId="25" fillId="0" borderId="1" xfId="0" applyNumberFormat="1" applyFont="1" applyFill="1" applyBorder="1" applyAlignment="1">
      <alignment wrapText="1"/>
    </xf>
    <xf numFmtId="0" fontId="6" fillId="0" borderId="1" xfId="0" applyFont="1" applyFill="1" applyBorder="1" applyAlignment="1"/>
    <xf numFmtId="3" fontId="6" fillId="0" borderId="1" xfId="0" applyNumberFormat="1" applyFont="1" applyFill="1" applyBorder="1" applyAlignment="1">
      <alignment horizontal="center" wrapText="1"/>
    </xf>
    <xf numFmtId="3" fontId="5" fillId="0" borderId="1" xfId="0" applyNumberFormat="1" applyFont="1" applyFill="1" applyBorder="1" applyAlignment="1">
      <alignment horizontal="center"/>
    </xf>
    <xf numFmtId="164" fontId="5" fillId="0" borderId="1" xfId="0" applyNumberFormat="1" applyFont="1" applyFill="1" applyBorder="1" applyAlignment="1">
      <alignment horizontal="center"/>
    </xf>
    <xf numFmtId="0" fontId="22" fillId="0" borderId="9" xfId="0" applyFont="1" applyFill="1" applyBorder="1" applyAlignment="1">
      <alignment horizontal="justify"/>
    </xf>
    <xf numFmtId="164" fontId="15" fillId="0" borderId="5" xfId="0" applyNumberFormat="1" applyFont="1" applyFill="1" applyBorder="1" applyAlignment="1">
      <alignment horizontal="center" wrapText="1"/>
    </xf>
    <xf numFmtId="16" fontId="15" fillId="0" borderId="1" xfId="0" applyNumberFormat="1" applyFont="1" applyFill="1" applyBorder="1" applyAlignment="1">
      <alignment horizontal="left" wrapText="1"/>
    </xf>
    <xf numFmtId="16" fontId="15" fillId="0" borderId="1" xfId="0" applyNumberFormat="1" applyFont="1" applyFill="1" applyBorder="1" applyAlignment="1">
      <alignment horizontal="left" vertical="center" wrapText="1"/>
    </xf>
    <xf numFmtId="0" fontId="15" fillId="5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wrapText="1"/>
    </xf>
    <xf numFmtId="0" fontId="20" fillId="5" borderId="1" xfId="0" applyFont="1" applyFill="1" applyBorder="1" applyAlignment="1">
      <alignment horizontal="left" wrapText="1"/>
    </xf>
    <xf numFmtId="1" fontId="15" fillId="0" borderId="1" xfId="0" applyNumberFormat="1" applyFont="1" applyFill="1" applyBorder="1" applyAlignment="1">
      <alignment wrapText="1"/>
    </xf>
    <xf numFmtId="16" fontId="16" fillId="0" borderId="1" xfId="0" applyNumberFormat="1" applyFont="1" applyFill="1" applyBorder="1" applyAlignment="1">
      <alignment wrapText="1"/>
    </xf>
    <xf numFmtId="164" fontId="15" fillId="0" borderId="1" xfId="0" applyNumberFormat="1" applyFont="1" applyFill="1" applyBorder="1" applyAlignment="1">
      <alignment horizontal="left"/>
    </xf>
    <xf numFmtId="164" fontId="33" fillId="0" borderId="1" xfId="0" applyNumberFormat="1" applyFont="1" applyFill="1" applyBorder="1" applyAlignment="1">
      <alignment horizontal="left" wrapText="1"/>
    </xf>
    <xf numFmtId="2" fontId="41" fillId="0" borderId="0" xfId="0" applyNumberFormat="1" applyFont="1" applyFill="1"/>
    <xf numFmtId="0" fontId="0" fillId="0" borderId="0" xfId="0" applyAlignment="1"/>
    <xf numFmtId="0" fontId="15" fillId="0" borderId="0" xfId="0" applyFont="1" applyFill="1" applyBorder="1" applyAlignment="1"/>
    <xf numFmtId="0" fontId="41" fillId="0" borderId="0" xfId="0" applyFont="1" applyAlignment="1">
      <alignment horizontal="center"/>
    </xf>
    <xf numFmtId="0" fontId="41" fillId="0" borderId="1" xfId="0" applyFont="1" applyBorder="1"/>
    <xf numFmtId="3" fontId="41" fillId="0" borderId="1" xfId="0" applyNumberFormat="1" applyFont="1" applyBorder="1"/>
    <xf numFmtId="0" fontId="43" fillId="0" borderId="11" xfId="0" applyFont="1" applyFill="1" applyBorder="1" applyAlignment="1">
      <alignment horizontal="center" wrapText="1"/>
    </xf>
    <xf numFmtId="0" fontId="15" fillId="0" borderId="11" xfId="5" applyFont="1" applyFill="1" applyBorder="1" applyAlignment="1">
      <alignment wrapText="1" shrinkToFit="1"/>
    </xf>
    <xf numFmtId="0" fontId="1" fillId="0" borderId="11" xfId="6" applyBorder="1" applyAlignment="1">
      <alignment wrapText="1" shrinkToFit="1"/>
    </xf>
    <xf numFmtId="0" fontId="15" fillId="5" borderId="0" xfId="5" applyFont="1" applyFill="1" applyBorder="1" applyAlignment="1">
      <alignment wrapText="1" shrinkToFit="1"/>
    </xf>
    <xf numFmtId="0" fontId="0" fillId="0" borderId="0" xfId="0" applyAlignment="1">
      <alignment wrapText="1" shrinkToFit="1"/>
    </xf>
    <xf numFmtId="164" fontId="11" fillId="0" borderId="3" xfId="0" applyNumberFormat="1" applyFont="1" applyBorder="1" applyAlignment="1">
      <alignment horizontal="center" wrapText="1"/>
    </xf>
    <xf numFmtId="0" fontId="12" fillId="0" borderId="12" xfId="0" applyFont="1" applyBorder="1" applyAlignment="1">
      <alignment wrapText="1"/>
    </xf>
    <xf numFmtId="0" fontId="13" fillId="0" borderId="2" xfId="0" applyFont="1" applyFill="1" applyBorder="1" applyAlignment="1">
      <alignment vertical="center"/>
    </xf>
    <xf numFmtId="0" fontId="13" fillId="0" borderId="7" xfId="0" applyFont="1" applyFill="1" applyBorder="1" applyAlignment="1">
      <alignment vertical="center"/>
    </xf>
    <xf numFmtId="0" fontId="13" fillId="0" borderId="4" xfId="0" applyFont="1" applyFill="1" applyBorder="1" applyAlignment="1">
      <alignment vertical="center"/>
    </xf>
    <xf numFmtId="0" fontId="11" fillId="0" borderId="12" xfId="0" applyFont="1" applyFill="1" applyBorder="1" applyAlignment="1"/>
    <xf numFmtId="0" fontId="13" fillId="0" borderId="2" xfId="0" applyFont="1" applyFill="1" applyBorder="1" applyAlignment="1">
      <alignment horizontal="left" vertical="center"/>
    </xf>
    <xf numFmtId="0" fontId="13" fillId="0" borderId="7" xfId="0" applyFont="1" applyFill="1" applyBorder="1" applyAlignment="1">
      <alignment horizontal="left" vertical="center"/>
    </xf>
    <xf numFmtId="0" fontId="13" fillId="0" borderId="4" xfId="0" applyFont="1" applyFill="1" applyBorder="1" applyAlignment="1">
      <alignment horizontal="left" vertical="center"/>
    </xf>
    <xf numFmtId="0" fontId="13" fillId="0" borderId="6" xfId="0" applyFont="1" applyFill="1" applyBorder="1" applyAlignment="1">
      <alignment horizontal="left" vertical="center"/>
    </xf>
    <xf numFmtId="0" fontId="13" fillId="0" borderId="14" xfId="0" applyFont="1" applyFill="1" applyBorder="1" applyAlignment="1">
      <alignment horizontal="left" vertical="center"/>
    </xf>
    <xf numFmtId="0" fontId="13" fillId="0" borderId="10" xfId="0" applyFont="1" applyFill="1" applyBorder="1" applyAlignment="1">
      <alignment horizontal="left" vertical="center"/>
    </xf>
    <xf numFmtId="0" fontId="18" fillId="0" borderId="11" xfId="0" applyFont="1" applyBorder="1" applyAlignment="1">
      <alignment wrapText="1"/>
    </xf>
    <xf numFmtId="0" fontId="28" fillId="0" borderId="11" xfId="0" applyFont="1" applyBorder="1" applyAlignment="1"/>
    <xf numFmtId="0" fontId="43" fillId="0" borderId="0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15" fillId="5" borderId="0" xfId="0" applyFont="1" applyFill="1" applyBorder="1" applyAlignment="1">
      <alignment wrapText="1" shrinkToFit="1"/>
    </xf>
  </cellXfs>
  <cellStyles count="10">
    <cellStyle name="Normale" xfId="0" builtinId="0"/>
    <cellStyle name="Normale 2" xfId="1"/>
    <cellStyle name="Normale 3" xfId="2"/>
    <cellStyle name="Normale 3 2" xfId="5"/>
    <cellStyle name="Normale 4" xfId="4"/>
    <cellStyle name="Normale 5" xfId="7"/>
    <cellStyle name="Normale 5 2" xfId="9"/>
    <cellStyle name="Normale 6" xfId="6"/>
    <cellStyle name="Valuta [0]" xfId="3" builtinId="7"/>
    <cellStyle name="Valuta [0] 2" xf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oglio1"/>
  <dimension ref="A1:Z104"/>
  <sheetViews>
    <sheetView zoomScale="64" zoomScaleNormal="64" workbookViewId="0">
      <selection activeCell="A2" sqref="A2:C2"/>
    </sheetView>
  </sheetViews>
  <sheetFormatPr defaultRowHeight="15.75"/>
  <cols>
    <col min="1" max="1" width="82.28515625" style="317" customWidth="1"/>
    <col min="2" max="2" width="16" style="317" customWidth="1"/>
    <col min="3" max="3" width="17.28515625" style="309" customWidth="1"/>
    <col min="4" max="4" width="12.42578125" style="317" customWidth="1"/>
    <col min="5" max="5" width="10.7109375" style="317" customWidth="1"/>
    <col min="6" max="16384" width="9.140625" style="317"/>
  </cols>
  <sheetData>
    <row r="1" spans="1:26">
      <c r="A1" s="315"/>
      <c r="B1" s="316"/>
      <c r="C1" s="316"/>
      <c r="D1" s="312"/>
      <c r="E1" s="312"/>
      <c r="F1" s="312"/>
      <c r="G1" s="312"/>
      <c r="H1" s="312"/>
      <c r="I1" s="312"/>
      <c r="J1" s="312"/>
      <c r="K1" s="312"/>
      <c r="L1" s="312"/>
      <c r="M1" s="312"/>
      <c r="N1" s="312"/>
      <c r="O1" s="312"/>
      <c r="P1" s="312"/>
      <c r="Q1" s="312"/>
      <c r="R1" s="312"/>
      <c r="S1" s="312"/>
      <c r="T1" s="312"/>
      <c r="U1" s="312"/>
      <c r="V1" s="312"/>
      <c r="W1" s="312"/>
      <c r="X1" s="312"/>
      <c r="Y1" s="312"/>
      <c r="Z1" s="312"/>
    </row>
    <row r="2" spans="1:26" ht="18.75">
      <c r="A2" s="362" t="s">
        <v>2125</v>
      </c>
      <c r="B2" s="362"/>
      <c r="C2" s="362"/>
      <c r="D2" s="305"/>
      <c r="E2" s="305"/>
      <c r="F2" s="305"/>
      <c r="G2" s="305"/>
      <c r="H2" s="305"/>
      <c r="I2" s="305"/>
      <c r="J2" s="305"/>
      <c r="K2" s="305"/>
      <c r="L2" s="305"/>
      <c r="M2" s="305"/>
      <c r="N2" s="305"/>
      <c r="O2" s="305"/>
      <c r="P2" s="305"/>
      <c r="Q2" s="305"/>
      <c r="R2" s="305"/>
      <c r="S2" s="305"/>
      <c r="T2" s="305"/>
      <c r="U2" s="305"/>
      <c r="V2" s="305"/>
      <c r="W2" s="305"/>
      <c r="X2" s="305"/>
      <c r="Y2" s="305"/>
      <c r="Z2" s="305"/>
    </row>
    <row r="3" spans="1:26">
      <c r="A3" s="306"/>
      <c r="B3" s="307" t="s">
        <v>686</v>
      </c>
      <c r="C3" s="307" t="s">
        <v>1865</v>
      </c>
      <c r="D3" s="308"/>
      <c r="E3" s="308"/>
      <c r="F3" s="308"/>
      <c r="G3" s="308"/>
      <c r="H3" s="308"/>
      <c r="I3" s="308"/>
      <c r="J3" s="308"/>
      <c r="K3" s="308"/>
      <c r="L3" s="308"/>
      <c r="M3" s="308"/>
      <c r="N3" s="308"/>
      <c r="O3" s="308"/>
      <c r="P3" s="308"/>
      <c r="Q3" s="308"/>
      <c r="R3" s="308"/>
      <c r="S3" s="308"/>
      <c r="T3" s="308"/>
      <c r="U3" s="308"/>
      <c r="V3" s="308"/>
      <c r="W3" s="308"/>
      <c r="X3" s="308"/>
      <c r="Y3" s="308"/>
      <c r="Z3" s="308"/>
    </row>
    <row r="4" spans="1:26">
      <c r="A4" s="318" t="s">
        <v>222</v>
      </c>
      <c r="B4" s="310">
        <v>1306</v>
      </c>
      <c r="C4" s="310" t="s">
        <v>1866</v>
      </c>
      <c r="D4" s="308"/>
      <c r="E4" s="308"/>
      <c r="F4" s="308"/>
      <c r="G4" s="308"/>
      <c r="H4" s="308"/>
      <c r="I4" s="308"/>
      <c r="J4" s="308"/>
      <c r="K4" s="308"/>
      <c r="L4" s="308"/>
      <c r="M4" s="308"/>
      <c r="N4" s="308"/>
      <c r="O4" s="308"/>
      <c r="P4" s="308"/>
      <c r="Q4" s="308"/>
      <c r="R4" s="308"/>
      <c r="S4" s="308"/>
      <c r="T4" s="308"/>
      <c r="U4" s="308"/>
      <c r="V4" s="308"/>
      <c r="W4" s="308"/>
      <c r="X4" s="308"/>
      <c r="Y4" s="308"/>
      <c r="Z4" s="308"/>
    </row>
    <row r="5" spans="1:26">
      <c r="A5" s="318" t="s">
        <v>716</v>
      </c>
      <c r="B5" s="311">
        <v>1305</v>
      </c>
      <c r="C5" s="311" t="s">
        <v>1867</v>
      </c>
      <c r="D5" s="312"/>
      <c r="E5" s="312"/>
      <c r="F5" s="312"/>
      <c r="G5" s="312"/>
      <c r="H5" s="312"/>
      <c r="I5" s="312"/>
      <c r="J5" s="312"/>
      <c r="K5" s="312"/>
      <c r="L5" s="312"/>
      <c r="M5" s="312"/>
      <c r="N5" s="312"/>
      <c r="O5" s="312"/>
      <c r="P5" s="312"/>
      <c r="Q5" s="312"/>
      <c r="R5" s="312"/>
      <c r="S5" s="312"/>
      <c r="T5" s="312"/>
      <c r="U5" s="312"/>
      <c r="V5" s="312"/>
      <c r="W5" s="312"/>
      <c r="X5" s="312"/>
      <c r="Y5" s="312"/>
      <c r="Z5" s="312"/>
    </row>
    <row r="6" spans="1:26">
      <c r="A6" s="318" t="s">
        <v>0</v>
      </c>
      <c r="B6" s="311">
        <v>83</v>
      </c>
      <c r="C6" s="311" t="s">
        <v>1866</v>
      </c>
      <c r="D6" s="312"/>
      <c r="E6" s="312"/>
      <c r="F6" s="312"/>
      <c r="G6" s="312"/>
      <c r="H6" s="312"/>
      <c r="I6" s="312"/>
      <c r="J6" s="312"/>
      <c r="K6" s="312"/>
      <c r="L6" s="312"/>
      <c r="M6" s="312"/>
      <c r="N6" s="312"/>
      <c r="O6" s="312"/>
      <c r="P6" s="312"/>
      <c r="Q6" s="312"/>
      <c r="R6" s="312"/>
      <c r="S6" s="312"/>
      <c r="T6" s="312"/>
      <c r="U6" s="312"/>
      <c r="V6" s="312"/>
      <c r="W6" s="312"/>
      <c r="X6" s="312"/>
      <c r="Y6" s="312"/>
      <c r="Z6" s="312"/>
    </row>
    <row r="7" spans="1:26">
      <c r="A7" s="319" t="s">
        <v>2115</v>
      </c>
      <c r="B7" s="311">
        <v>108</v>
      </c>
      <c r="C7" s="311" t="s">
        <v>1868</v>
      </c>
      <c r="D7" s="312"/>
      <c r="E7" s="312"/>
      <c r="F7" s="312"/>
      <c r="G7" s="312"/>
      <c r="H7" s="312"/>
      <c r="I7" s="312"/>
      <c r="J7" s="312"/>
      <c r="K7" s="312"/>
      <c r="L7" s="312"/>
      <c r="M7" s="312"/>
      <c r="N7" s="312"/>
      <c r="O7" s="312"/>
      <c r="P7" s="312"/>
      <c r="Q7" s="312"/>
      <c r="R7" s="312"/>
      <c r="S7" s="312"/>
      <c r="T7" s="312"/>
      <c r="U7" s="312"/>
      <c r="V7" s="312"/>
      <c r="W7" s="312"/>
      <c r="X7" s="312"/>
      <c r="Y7" s="312"/>
      <c r="Z7" s="312"/>
    </row>
    <row r="8" spans="1:26">
      <c r="A8" s="320" t="s">
        <v>503</v>
      </c>
      <c r="B8" s="310">
        <v>1537</v>
      </c>
      <c r="C8" s="310" t="s">
        <v>1868</v>
      </c>
      <c r="D8" s="312"/>
      <c r="E8" s="312"/>
      <c r="F8" s="312"/>
      <c r="G8" s="312"/>
      <c r="H8" s="312"/>
      <c r="I8" s="312"/>
      <c r="J8" s="312"/>
      <c r="K8" s="312"/>
      <c r="L8" s="312"/>
      <c r="M8" s="312"/>
      <c r="N8" s="312"/>
      <c r="O8" s="312"/>
      <c r="P8" s="312"/>
      <c r="Q8" s="312"/>
      <c r="R8" s="312"/>
      <c r="S8" s="312"/>
      <c r="T8" s="312"/>
      <c r="U8" s="312"/>
      <c r="V8" s="312"/>
      <c r="W8" s="312"/>
      <c r="X8" s="312"/>
      <c r="Y8" s="312"/>
      <c r="Z8" s="312"/>
    </row>
    <row r="9" spans="1:26">
      <c r="A9" s="320" t="s">
        <v>942</v>
      </c>
      <c r="B9" s="310">
        <v>786</v>
      </c>
      <c r="C9" s="310" t="s">
        <v>1868</v>
      </c>
      <c r="D9" s="312"/>
      <c r="E9" s="312"/>
      <c r="F9" s="312"/>
      <c r="G9" s="312"/>
      <c r="H9" s="312"/>
      <c r="I9" s="312"/>
      <c r="J9" s="312"/>
      <c r="K9" s="312"/>
      <c r="L9" s="312"/>
      <c r="M9" s="312"/>
      <c r="N9" s="312"/>
      <c r="O9" s="312"/>
      <c r="P9" s="312"/>
      <c r="Q9" s="312"/>
      <c r="R9" s="312"/>
      <c r="S9" s="312"/>
      <c r="T9" s="312"/>
      <c r="U9" s="312"/>
      <c r="V9" s="312"/>
      <c r="W9" s="312"/>
      <c r="X9" s="312"/>
      <c r="Y9" s="312"/>
      <c r="Z9" s="312"/>
    </row>
    <row r="10" spans="1:26">
      <c r="A10" s="320" t="s">
        <v>1585</v>
      </c>
      <c r="B10" s="310">
        <v>275</v>
      </c>
      <c r="C10" s="310" t="s">
        <v>1868</v>
      </c>
      <c r="D10" s="312"/>
      <c r="E10" s="312"/>
      <c r="F10" s="312"/>
      <c r="G10" s="312"/>
      <c r="H10" s="312"/>
      <c r="I10" s="312"/>
      <c r="J10" s="312"/>
      <c r="K10" s="312"/>
      <c r="L10" s="312"/>
      <c r="M10" s="312"/>
      <c r="N10" s="312"/>
      <c r="O10" s="312"/>
      <c r="P10" s="312"/>
      <c r="Q10" s="312"/>
      <c r="R10" s="312"/>
      <c r="S10" s="312"/>
      <c r="T10" s="312"/>
      <c r="U10" s="312"/>
      <c r="V10" s="312"/>
      <c r="W10" s="312"/>
      <c r="X10" s="312"/>
      <c r="Y10" s="312"/>
      <c r="Z10" s="312"/>
    </row>
    <row r="11" spans="1:26">
      <c r="A11" s="320" t="s">
        <v>1584</v>
      </c>
      <c r="B11" s="310">
        <v>376</v>
      </c>
      <c r="C11" s="311" t="s">
        <v>1866</v>
      </c>
      <c r="D11" s="312"/>
      <c r="E11" s="312"/>
      <c r="F11" s="312"/>
      <c r="G11" s="312"/>
      <c r="H11" s="312"/>
      <c r="I11" s="312"/>
      <c r="J11" s="312"/>
      <c r="K11" s="312"/>
      <c r="L11" s="312"/>
      <c r="M11" s="312"/>
      <c r="N11" s="312"/>
      <c r="O11" s="312"/>
      <c r="P11" s="312"/>
      <c r="Q11" s="312"/>
      <c r="R11" s="312"/>
      <c r="S11" s="312"/>
      <c r="T11" s="312"/>
      <c r="U11" s="312"/>
      <c r="V11" s="312"/>
      <c r="W11" s="312"/>
      <c r="X11" s="312"/>
      <c r="Y11" s="312"/>
      <c r="Z11" s="312"/>
    </row>
    <row r="12" spans="1:26">
      <c r="A12" s="320" t="s">
        <v>1</v>
      </c>
      <c r="B12" s="310">
        <v>1657</v>
      </c>
      <c r="C12" s="311" t="s">
        <v>1866</v>
      </c>
      <c r="D12" s="312"/>
      <c r="E12" s="312"/>
      <c r="F12" s="312"/>
      <c r="G12" s="312"/>
      <c r="H12" s="312"/>
      <c r="I12" s="312"/>
      <c r="J12" s="312"/>
      <c r="K12" s="312"/>
      <c r="L12" s="312"/>
      <c r="M12" s="312"/>
      <c r="N12" s="312"/>
      <c r="O12" s="312"/>
      <c r="P12" s="312"/>
      <c r="Q12" s="312"/>
      <c r="R12" s="312"/>
      <c r="S12" s="312"/>
      <c r="T12" s="312"/>
      <c r="U12" s="312"/>
      <c r="V12" s="312"/>
      <c r="W12" s="312"/>
      <c r="X12" s="312"/>
      <c r="Y12" s="312"/>
      <c r="Z12" s="312"/>
    </row>
    <row r="13" spans="1:26">
      <c r="A13" s="320" t="s">
        <v>72</v>
      </c>
      <c r="B13" s="310">
        <v>1385</v>
      </c>
      <c r="C13" s="311" t="s">
        <v>1866</v>
      </c>
      <c r="D13" s="312"/>
      <c r="E13" s="312"/>
      <c r="F13" s="312"/>
      <c r="G13" s="312"/>
      <c r="H13" s="312"/>
      <c r="I13" s="312"/>
      <c r="J13" s="312"/>
      <c r="K13" s="312"/>
      <c r="L13" s="312"/>
      <c r="M13" s="312"/>
      <c r="N13" s="312"/>
      <c r="O13" s="312"/>
      <c r="P13" s="312"/>
      <c r="Q13" s="312"/>
      <c r="R13" s="312"/>
      <c r="S13" s="312"/>
      <c r="T13" s="312"/>
      <c r="U13" s="312"/>
      <c r="V13" s="312"/>
      <c r="W13" s="312"/>
      <c r="X13" s="312"/>
      <c r="Y13" s="312"/>
      <c r="Z13" s="312"/>
    </row>
    <row r="14" spans="1:26">
      <c r="A14" s="320" t="s">
        <v>2116</v>
      </c>
      <c r="B14" s="310">
        <v>409</v>
      </c>
      <c r="C14" s="311" t="s">
        <v>1866</v>
      </c>
      <c r="D14" s="312"/>
      <c r="E14" s="312"/>
      <c r="F14" s="312"/>
      <c r="G14" s="312"/>
      <c r="H14" s="312"/>
      <c r="I14" s="312"/>
      <c r="J14" s="312"/>
      <c r="K14" s="312"/>
      <c r="L14" s="312"/>
      <c r="M14" s="312"/>
      <c r="N14" s="312"/>
      <c r="O14" s="312"/>
      <c r="P14" s="312"/>
      <c r="Q14" s="312"/>
      <c r="R14" s="312"/>
      <c r="S14" s="312"/>
      <c r="T14" s="312"/>
      <c r="U14" s="312"/>
      <c r="V14" s="312"/>
      <c r="W14" s="312"/>
      <c r="X14" s="312"/>
      <c r="Y14" s="312"/>
      <c r="Z14" s="312"/>
    </row>
    <row r="15" spans="1:26">
      <c r="A15" s="320" t="s">
        <v>565</v>
      </c>
      <c r="B15" s="310">
        <v>1435</v>
      </c>
      <c r="C15" s="311" t="s">
        <v>1866</v>
      </c>
      <c r="D15" s="312"/>
      <c r="E15" s="312"/>
      <c r="F15" s="312"/>
      <c r="G15" s="312"/>
      <c r="H15" s="312"/>
      <c r="I15" s="312"/>
      <c r="J15" s="312"/>
      <c r="K15" s="312"/>
      <c r="L15" s="312"/>
      <c r="M15" s="312"/>
      <c r="N15" s="312"/>
      <c r="O15" s="312"/>
      <c r="P15" s="312"/>
      <c r="Q15" s="312"/>
      <c r="R15" s="312"/>
      <c r="S15" s="312"/>
      <c r="T15" s="312"/>
      <c r="U15" s="312"/>
      <c r="V15" s="312"/>
      <c r="W15" s="312"/>
      <c r="X15" s="312"/>
      <c r="Y15" s="312"/>
      <c r="Z15" s="312"/>
    </row>
    <row r="16" spans="1:26">
      <c r="A16" s="320" t="s">
        <v>680</v>
      </c>
      <c r="B16" s="310">
        <v>1668</v>
      </c>
      <c r="C16" s="311" t="s">
        <v>1866</v>
      </c>
      <c r="D16" s="312"/>
      <c r="E16" s="312"/>
      <c r="F16" s="312"/>
      <c r="G16" s="312"/>
      <c r="H16" s="312"/>
      <c r="I16" s="312"/>
      <c r="J16" s="312"/>
      <c r="K16" s="312"/>
      <c r="L16" s="312"/>
      <c r="M16" s="312"/>
      <c r="N16" s="312"/>
      <c r="O16" s="312"/>
      <c r="P16" s="312"/>
      <c r="Q16" s="312"/>
      <c r="R16" s="312"/>
      <c r="S16" s="312"/>
      <c r="T16" s="312"/>
      <c r="U16" s="312"/>
      <c r="V16" s="312"/>
      <c r="W16" s="312"/>
      <c r="X16" s="312"/>
      <c r="Y16" s="312"/>
      <c r="Z16" s="312"/>
    </row>
    <row r="17" spans="1:26">
      <c r="A17" s="320" t="s">
        <v>681</v>
      </c>
      <c r="B17" s="310">
        <v>2096</v>
      </c>
      <c r="C17" s="311" t="s">
        <v>1866</v>
      </c>
      <c r="D17" s="312"/>
      <c r="E17" s="312"/>
      <c r="F17" s="312"/>
      <c r="G17" s="312"/>
      <c r="H17" s="312"/>
      <c r="I17" s="312"/>
      <c r="J17" s="312"/>
      <c r="K17" s="312"/>
      <c r="L17" s="312"/>
      <c r="M17" s="312"/>
      <c r="N17" s="312"/>
      <c r="O17" s="312"/>
      <c r="P17" s="312"/>
      <c r="Q17" s="312"/>
      <c r="R17" s="312"/>
      <c r="S17" s="312"/>
      <c r="T17" s="312"/>
      <c r="U17" s="312"/>
      <c r="V17" s="312"/>
      <c r="W17" s="312"/>
      <c r="X17" s="312"/>
      <c r="Y17" s="312"/>
      <c r="Z17" s="312"/>
    </row>
    <row r="18" spans="1:26">
      <c r="A18" s="320" t="s">
        <v>914</v>
      </c>
      <c r="B18" s="310">
        <v>583</v>
      </c>
      <c r="C18" s="311" t="s">
        <v>1866</v>
      </c>
      <c r="D18" s="312"/>
      <c r="E18" s="312"/>
      <c r="F18" s="312"/>
      <c r="G18" s="312"/>
      <c r="H18" s="312"/>
      <c r="I18" s="312"/>
      <c r="J18" s="312"/>
      <c r="K18" s="312"/>
      <c r="L18" s="312"/>
      <c r="M18" s="312"/>
      <c r="N18" s="312"/>
      <c r="O18" s="312"/>
      <c r="P18" s="312"/>
      <c r="Q18" s="312"/>
      <c r="R18" s="312"/>
      <c r="S18" s="312"/>
      <c r="T18" s="312"/>
      <c r="U18" s="312"/>
      <c r="V18" s="312"/>
      <c r="W18" s="312"/>
      <c r="X18" s="312"/>
      <c r="Y18" s="312"/>
      <c r="Z18" s="312"/>
    </row>
    <row r="19" spans="1:26">
      <c r="A19" s="320" t="s">
        <v>283</v>
      </c>
      <c r="B19" s="310">
        <v>156</v>
      </c>
      <c r="C19" s="311" t="s">
        <v>1866</v>
      </c>
      <c r="D19" s="312"/>
      <c r="E19" s="312"/>
      <c r="F19" s="312"/>
      <c r="G19" s="312"/>
      <c r="H19" s="312"/>
      <c r="I19" s="312"/>
      <c r="J19" s="312"/>
      <c r="K19" s="312"/>
      <c r="L19" s="312"/>
      <c r="M19" s="312"/>
      <c r="N19" s="312"/>
      <c r="O19" s="312"/>
      <c r="P19" s="312"/>
      <c r="Q19" s="312"/>
      <c r="R19" s="312"/>
      <c r="S19" s="312"/>
      <c r="T19" s="312"/>
      <c r="U19" s="312"/>
      <c r="V19" s="312"/>
      <c r="W19" s="312"/>
      <c r="X19" s="312"/>
      <c r="Y19" s="312"/>
      <c r="Z19" s="312"/>
    </row>
    <row r="20" spans="1:26">
      <c r="A20" s="320" t="s">
        <v>406</v>
      </c>
      <c r="B20" s="310">
        <v>208</v>
      </c>
      <c r="C20" s="311" t="s">
        <v>1866</v>
      </c>
      <c r="D20" s="312"/>
      <c r="E20" s="312"/>
      <c r="F20" s="312"/>
      <c r="G20" s="312"/>
      <c r="H20" s="312"/>
      <c r="I20" s="312"/>
      <c r="J20" s="312"/>
      <c r="K20" s="312"/>
      <c r="L20" s="312"/>
      <c r="M20" s="312"/>
      <c r="N20" s="312"/>
      <c r="O20" s="312"/>
      <c r="P20" s="312"/>
      <c r="Q20" s="312"/>
      <c r="R20" s="312"/>
      <c r="S20" s="312"/>
      <c r="T20" s="312"/>
      <c r="U20" s="312"/>
      <c r="V20" s="312"/>
      <c r="W20" s="312"/>
      <c r="X20" s="312"/>
      <c r="Y20" s="312"/>
      <c r="Z20" s="312"/>
    </row>
    <row r="21" spans="1:26">
      <c r="A21" s="320" t="s">
        <v>618</v>
      </c>
      <c r="B21" s="310">
        <v>228</v>
      </c>
      <c r="C21" s="311" t="s">
        <v>1866</v>
      </c>
      <c r="D21" s="312"/>
      <c r="E21" s="312"/>
      <c r="F21" s="312"/>
      <c r="G21" s="312"/>
      <c r="H21" s="312"/>
      <c r="I21" s="312"/>
      <c r="J21" s="312"/>
      <c r="K21" s="312"/>
      <c r="L21" s="312"/>
      <c r="M21" s="312"/>
      <c r="N21" s="312"/>
      <c r="O21" s="312"/>
      <c r="P21" s="312"/>
      <c r="Q21" s="312"/>
      <c r="R21" s="312"/>
      <c r="S21" s="312"/>
      <c r="T21" s="312"/>
      <c r="U21" s="312"/>
      <c r="V21" s="312"/>
      <c r="W21" s="312"/>
      <c r="X21" s="312"/>
      <c r="Y21" s="312"/>
      <c r="Z21" s="312"/>
    </row>
    <row r="22" spans="1:26">
      <c r="A22" s="320" t="s">
        <v>1586</v>
      </c>
      <c r="B22" s="310">
        <v>902</v>
      </c>
      <c r="C22" s="311" t="s">
        <v>1866</v>
      </c>
      <c r="D22" s="312"/>
      <c r="E22" s="312"/>
      <c r="F22" s="312"/>
      <c r="G22" s="312"/>
      <c r="H22" s="312"/>
      <c r="I22" s="312"/>
      <c r="J22" s="312"/>
      <c r="K22" s="312"/>
      <c r="L22" s="312"/>
      <c r="M22" s="312"/>
      <c r="N22" s="312"/>
      <c r="O22" s="312"/>
      <c r="P22" s="312"/>
      <c r="Q22" s="312"/>
      <c r="R22" s="312"/>
      <c r="S22" s="312"/>
      <c r="T22" s="312"/>
      <c r="U22" s="312"/>
      <c r="V22" s="312"/>
      <c r="W22" s="312"/>
      <c r="X22" s="312"/>
      <c r="Y22" s="312"/>
      <c r="Z22" s="312"/>
    </row>
    <row r="23" spans="1:26">
      <c r="A23" s="320" t="s">
        <v>153</v>
      </c>
      <c r="B23" s="310">
        <v>5546</v>
      </c>
      <c r="C23" s="311" t="s">
        <v>1866</v>
      </c>
      <c r="D23" s="312"/>
      <c r="E23" s="312"/>
      <c r="F23" s="312"/>
      <c r="G23" s="312"/>
      <c r="H23" s="312"/>
      <c r="I23" s="312"/>
      <c r="J23" s="312"/>
      <c r="K23" s="312"/>
      <c r="L23" s="312"/>
      <c r="M23" s="312"/>
      <c r="N23" s="312"/>
      <c r="O23" s="312"/>
      <c r="P23" s="312"/>
      <c r="Q23" s="312"/>
      <c r="R23" s="312"/>
      <c r="S23" s="312"/>
      <c r="T23" s="312"/>
      <c r="U23" s="312"/>
      <c r="V23" s="312"/>
      <c r="W23" s="312"/>
      <c r="X23" s="312"/>
      <c r="Y23" s="312"/>
      <c r="Z23" s="312"/>
    </row>
    <row r="24" spans="1:26">
      <c r="A24" s="320" t="s">
        <v>504</v>
      </c>
      <c r="B24" s="310">
        <v>398</v>
      </c>
      <c r="C24" s="311" t="s">
        <v>1868</v>
      </c>
      <c r="D24" s="312"/>
      <c r="E24" s="312"/>
      <c r="F24" s="312"/>
      <c r="G24" s="312"/>
      <c r="H24" s="312"/>
      <c r="I24" s="312"/>
      <c r="J24" s="312"/>
      <c r="K24" s="312"/>
      <c r="L24" s="312"/>
      <c r="M24" s="312"/>
      <c r="N24" s="312"/>
      <c r="O24" s="312"/>
      <c r="P24" s="312"/>
      <c r="Q24" s="312"/>
      <c r="R24" s="312"/>
      <c r="S24" s="312"/>
      <c r="T24" s="312"/>
      <c r="U24" s="312"/>
      <c r="V24" s="312"/>
      <c r="W24" s="312"/>
      <c r="X24" s="312"/>
      <c r="Y24" s="312"/>
      <c r="Z24" s="312"/>
    </row>
    <row r="25" spans="1:26">
      <c r="A25" s="320" t="s">
        <v>420</v>
      </c>
      <c r="B25" s="310">
        <v>7201</v>
      </c>
      <c r="C25" s="311" t="s">
        <v>1866</v>
      </c>
      <c r="D25" s="312"/>
      <c r="E25" s="312"/>
      <c r="F25" s="312"/>
      <c r="G25" s="312"/>
      <c r="H25" s="312"/>
      <c r="I25" s="312"/>
      <c r="J25" s="312"/>
      <c r="K25" s="312"/>
      <c r="L25" s="312"/>
      <c r="M25" s="312"/>
      <c r="N25" s="312"/>
      <c r="O25" s="312"/>
      <c r="P25" s="312"/>
      <c r="Q25" s="312"/>
      <c r="R25" s="312"/>
      <c r="S25" s="312"/>
      <c r="T25" s="312"/>
      <c r="U25" s="312"/>
      <c r="V25" s="312"/>
      <c r="W25" s="312"/>
      <c r="X25" s="312"/>
      <c r="Y25" s="312"/>
      <c r="Z25" s="312"/>
    </row>
    <row r="26" spans="1:26">
      <c r="A26" s="320" t="s">
        <v>480</v>
      </c>
      <c r="B26" s="310">
        <v>1230</v>
      </c>
      <c r="C26" s="311" t="s">
        <v>1866</v>
      </c>
      <c r="D26" s="312"/>
      <c r="E26" s="312"/>
      <c r="F26" s="312"/>
      <c r="G26" s="312"/>
      <c r="H26" s="312"/>
      <c r="I26" s="312"/>
      <c r="J26" s="312"/>
      <c r="K26" s="312"/>
      <c r="L26" s="312"/>
      <c r="M26" s="312"/>
      <c r="N26" s="312"/>
      <c r="O26" s="312"/>
      <c r="P26" s="312"/>
      <c r="Q26" s="312"/>
      <c r="R26" s="312"/>
      <c r="S26" s="312"/>
      <c r="T26" s="312"/>
      <c r="U26" s="312"/>
      <c r="V26" s="312"/>
      <c r="W26" s="312"/>
      <c r="X26" s="312"/>
      <c r="Y26" s="312"/>
      <c r="Z26" s="312"/>
    </row>
    <row r="27" spans="1:26">
      <c r="A27" s="320" t="s">
        <v>284</v>
      </c>
      <c r="B27" s="310">
        <v>579</v>
      </c>
      <c r="C27" s="311" t="s">
        <v>1866</v>
      </c>
      <c r="D27" s="312"/>
      <c r="E27" s="312"/>
      <c r="F27" s="312"/>
      <c r="G27" s="312"/>
      <c r="H27" s="312"/>
      <c r="I27" s="312"/>
      <c r="J27" s="312"/>
      <c r="K27" s="312"/>
      <c r="L27" s="312"/>
      <c r="M27" s="312"/>
      <c r="N27" s="312"/>
      <c r="O27" s="312"/>
      <c r="P27" s="312"/>
      <c r="Q27" s="312"/>
      <c r="R27" s="312"/>
      <c r="S27" s="312"/>
      <c r="T27" s="312"/>
      <c r="U27" s="312"/>
      <c r="V27" s="312"/>
      <c r="W27" s="312"/>
      <c r="X27" s="312"/>
      <c r="Y27" s="312"/>
      <c r="Z27" s="312"/>
    </row>
    <row r="28" spans="1:26">
      <c r="A28" s="320" t="s">
        <v>247</v>
      </c>
      <c r="B28" s="310">
        <v>232</v>
      </c>
      <c r="C28" s="311" t="s">
        <v>1868</v>
      </c>
      <c r="D28" s="312"/>
      <c r="E28" s="312"/>
      <c r="F28" s="312"/>
      <c r="G28" s="312"/>
      <c r="H28" s="312"/>
      <c r="I28" s="312"/>
      <c r="J28" s="312"/>
      <c r="K28" s="312"/>
      <c r="L28" s="312"/>
      <c r="M28" s="312"/>
      <c r="N28" s="312"/>
      <c r="O28" s="312"/>
      <c r="P28" s="312"/>
      <c r="Q28" s="312"/>
      <c r="R28" s="312"/>
      <c r="S28" s="312"/>
      <c r="T28" s="312"/>
      <c r="U28" s="312"/>
      <c r="V28" s="312"/>
      <c r="W28" s="312"/>
      <c r="X28" s="312"/>
      <c r="Y28" s="312"/>
      <c r="Z28" s="312"/>
    </row>
    <row r="29" spans="1:26">
      <c r="A29" s="320" t="s">
        <v>285</v>
      </c>
      <c r="B29" s="310">
        <v>2134</v>
      </c>
      <c r="C29" s="311" t="s">
        <v>1868</v>
      </c>
      <c r="D29" s="312"/>
      <c r="E29" s="312"/>
      <c r="F29" s="312"/>
      <c r="G29" s="312"/>
      <c r="H29" s="312"/>
      <c r="I29" s="312"/>
      <c r="J29" s="312"/>
      <c r="K29" s="312"/>
      <c r="L29" s="312"/>
      <c r="M29" s="312"/>
      <c r="N29" s="312"/>
      <c r="O29" s="312"/>
      <c r="P29" s="312"/>
      <c r="Q29" s="312"/>
      <c r="R29" s="312"/>
      <c r="S29" s="312"/>
      <c r="T29" s="312"/>
      <c r="U29" s="312"/>
      <c r="V29" s="312"/>
      <c r="W29" s="312"/>
      <c r="X29" s="312"/>
      <c r="Y29" s="312"/>
      <c r="Z29" s="312"/>
    </row>
    <row r="30" spans="1:26">
      <c r="A30" s="320" t="s">
        <v>286</v>
      </c>
      <c r="B30" s="310">
        <v>1089</v>
      </c>
      <c r="C30" s="310" t="s">
        <v>1867</v>
      </c>
      <c r="D30" s="312"/>
      <c r="E30" s="312"/>
      <c r="F30" s="312"/>
      <c r="G30" s="312"/>
      <c r="H30" s="312"/>
      <c r="I30" s="312"/>
      <c r="J30" s="312"/>
      <c r="K30" s="312"/>
      <c r="L30" s="312"/>
      <c r="M30" s="312"/>
      <c r="N30" s="312"/>
      <c r="O30" s="312"/>
      <c r="P30" s="312"/>
      <c r="Q30" s="312"/>
      <c r="R30" s="312"/>
      <c r="S30" s="312"/>
      <c r="T30" s="312"/>
      <c r="U30" s="312"/>
      <c r="V30" s="312"/>
      <c r="W30" s="312"/>
      <c r="X30" s="312"/>
      <c r="Y30" s="312"/>
      <c r="Z30" s="312"/>
    </row>
    <row r="31" spans="1:26">
      <c r="A31" s="320" t="s">
        <v>1055</v>
      </c>
      <c r="B31" s="310">
        <v>7191</v>
      </c>
      <c r="C31" s="311" t="s">
        <v>1866</v>
      </c>
      <c r="D31" s="312"/>
      <c r="E31" s="312"/>
      <c r="F31" s="312"/>
      <c r="G31" s="312"/>
      <c r="H31" s="312"/>
      <c r="I31" s="312"/>
      <c r="J31" s="312"/>
      <c r="K31" s="312"/>
      <c r="L31" s="312"/>
      <c r="M31" s="312"/>
      <c r="N31" s="312"/>
      <c r="O31" s="312"/>
      <c r="P31" s="312"/>
      <c r="Q31" s="312"/>
      <c r="R31" s="312"/>
      <c r="S31" s="312"/>
      <c r="T31" s="312"/>
      <c r="U31" s="312"/>
      <c r="V31" s="312"/>
      <c r="W31" s="312"/>
      <c r="X31" s="312"/>
      <c r="Y31" s="312"/>
      <c r="Z31" s="312"/>
    </row>
    <row r="32" spans="1:26">
      <c r="A32" s="320" t="s">
        <v>506</v>
      </c>
      <c r="B32" s="310">
        <v>782</v>
      </c>
      <c r="C32" s="311" t="s">
        <v>1868</v>
      </c>
      <c r="D32" s="312"/>
      <c r="E32" s="312"/>
      <c r="F32" s="312"/>
      <c r="G32" s="312"/>
      <c r="H32" s="312"/>
      <c r="I32" s="312"/>
      <c r="J32" s="312"/>
      <c r="K32" s="312"/>
      <c r="L32" s="312"/>
      <c r="M32" s="312"/>
      <c r="N32" s="312"/>
      <c r="O32" s="312"/>
      <c r="P32" s="312"/>
      <c r="Q32" s="312"/>
      <c r="R32" s="312"/>
      <c r="S32" s="312"/>
      <c r="T32" s="312"/>
      <c r="U32" s="312"/>
      <c r="V32" s="312"/>
      <c r="W32" s="312"/>
      <c r="X32" s="312"/>
      <c r="Y32" s="312"/>
      <c r="Z32" s="312"/>
    </row>
    <row r="33" spans="1:26">
      <c r="A33" s="320" t="s">
        <v>561</v>
      </c>
      <c r="B33" s="310">
        <v>910</v>
      </c>
      <c r="C33" s="311" t="s">
        <v>1866</v>
      </c>
      <c r="D33" s="312"/>
      <c r="E33" s="312"/>
      <c r="F33" s="312"/>
      <c r="G33" s="312"/>
      <c r="H33" s="312"/>
      <c r="I33" s="312"/>
      <c r="J33" s="312"/>
      <c r="K33" s="312"/>
      <c r="L33" s="312"/>
      <c r="M33" s="312"/>
      <c r="N33" s="312"/>
      <c r="O33" s="312"/>
      <c r="P33" s="312"/>
      <c r="Q33" s="312"/>
      <c r="R33" s="312"/>
      <c r="S33" s="312"/>
      <c r="T33" s="312"/>
      <c r="U33" s="312"/>
      <c r="V33" s="312"/>
      <c r="W33" s="312"/>
      <c r="X33" s="312"/>
      <c r="Y33" s="312"/>
      <c r="Z33" s="312"/>
    </row>
    <row r="34" spans="1:26">
      <c r="A34" s="320" t="s">
        <v>418</v>
      </c>
      <c r="B34" s="310">
        <v>4837</v>
      </c>
      <c r="C34" s="311" t="s">
        <v>1868</v>
      </c>
      <c r="D34" s="312"/>
      <c r="E34" s="312"/>
      <c r="F34" s="312"/>
      <c r="G34" s="312"/>
      <c r="H34" s="312"/>
      <c r="I34" s="312"/>
      <c r="J34" s="312"/>
      <c r="K34" s="312"/>
      <c r="L34" s="312"/>
      <c r="M34" s="312"/>
      <c r="N34" s="312"/>
      <c r="O34" s="312"/>
      <c r="P34" s="312"/>
      <c r="Q34" s="312"/>
      <c r="R34" s="312"/>
      <c r="S34" s="312"/>
      <c r="T34" s="312"/>
      <c r="U34" s="312"/>
      <c r="V34" s="312"/>
      <c r="W34" s="312"/>
      <c r="X34" s="312"/>
      <c r="Y34" s="312"/>
      <c r="Z34" s="312"/>
    </row>
    <row r="35" spans="1:26">
      <c r="A35" s="320" t="s">
        <v>273</v>
      </c>
      <c r="B35" s="310">
        <v>3706</v>
      </c>
      <c r="C35" s="311" t="s">
        <v>1866</v>
      </c>
      <c r="D35" s="312"/>
      <c r="E35" s="312"/>
      <c r="F35" s="312"/>
      <c r="G35" s="312"/>
      <c r="H35" s="312"/>
      <c r="I35" s="312"/>
      <c r="J35" s="312"/>
      <c r="K35" s="312"/>
      <c r="L35" s="312"/>
      <c r="M35" s="312"/>
      <c r="N35" s="312"/>
      <c r="O35" s="312"/>
      <c r="P35" s="312"/>
      <c r="Q35" s="312"/>
      <c r="R35" s="312"/>
      <c r="S35" s="312"/>
      <c r="T35" s="312"/>
      <c r="U35" s="312"/>
      <c r="V35" s="312"/>
      <c r="W35" s="312"/>
      <c r="X35" s="312"/>
      <c r="Y35" s="312"/>
      <c r="Z35" s="312"/>
    </row>
    <row r="36" spans="1:26">
      <c r="A36" s="320" t="s">
        <v>73</v>
      </c>
      <c r="B36" s="310">
        <v>396</v>
      </c>
      <c r="C36" s="311" t="s">
        <v>1866</v>
      </c>
      <c r="D36" s="312"/>
      <c r="E36" s="312"/>
      <c r="F36" s="312"/>
      <c r="G36" s="312"/>
      <c r="H36" s="312"/>
      <c r="I36" s="312"/>
      <c r="J36" s="312"/>
      <c r="K36" s="312"/>
      <c r="L36" s="312"/>
      <c r="M36" s="312"/>
      <c r="N36" s="312"/>
      <c r="O36" s="312"/>
      <c r="P36" s="312"/>
      <c r="Q36" s="312"/>
      <c r="R36" s="312"/>
      <c r="S36" s="312"/>
      <c r="T36" s="312"/>
      <c r="U36" s="312"/>
      <c r="V36" s="312"/>
      <c r="W36" s="312"/>
      <c r="X36" s="312"/>
      <c r="Y36" s="312"/>
      <c r="Z36" s="312"/>
    </row>
    <row r="37" spans="1:26">
      <c r="A37" s="321" t="s">
        <v>994</v>
      </c>
      <c r="B37" s="311">
        <v>3195</v>
      </c>
      <c r="C37" s="310" t="s">
        <v>1868</v>
      </c>
      <c r="D37" s="312"/>
      <c r="E37" s="312"/>
      <c r="F37" s="312"/>
      <c r="G37" s="312"/>
      <c r="H37" s="312"/>
      <c r="I37" s="312"/>
      <c r="J37" s="312"/>
      <c r="K37" s="312"/>
      <c r="L37" s="312"/>
      <c r="M37" s="312"/>
      <c r="N37" s="312"/>
      <c r="O37" s="312"/>
      <c r="P37" s="312"/>
      <c r="Q37" s="312"/>
      <c r="R37" s="312"/>
      <c r="S37" s="312"/>
      <c r="T37" s="312"/>
      <c r="U37" s="312"/>
      <c r="V37" s="312"/>
      <c r="W37" s="312"/>
      <c r="X37" s="312"/>
      <c r="Y37" s="312"/>
      <c r="Z37" s="312"/>
    </row>
    <row r="38" spans="1:26">
      <c r="A38" s="320" t="s">
        <v>74</v>
      </c>
      <c r="B38" s="310">
        <v>480</v>
      </c>
      <c r="C38" s="311" t="s">
        <v>1866</v>
      </c>
      <c r="D38" s="312"/>
      <c r="E38" s="312"/>
      <c r="F38" s="312"/>
      <c r="G38" s="312"/>
      <c r="H38" s="312"/>
      <c r="I38" s="312"/>
      <c r="J38" s="312"/>
      <c r="K38" s="312"/>
      <c r="L38" s="312"/>
      <c r="M38" s="312"/>
      <c r="N38" s="312"/>
      <c r="O38" s="312"/>
      <c r="P38" s="312"/>
      <c r="Q38" s="312"/>
      <c r="R38" s="312"/>
      <c r="S38" s="312"/>
      <c r="T38" s="312"/>
      <c r="U38" s="312"/>
      <c r="V38" s="312"/>
      <c r="W38" s="312"/>
      <c r="X38" s="312"/>
      <c r="Y38" s="312"/>
      <c r="Z38" s="312"/>
    </row>
    <row r="39" spans="1:26">
      <c r="A39" s="320" t="s">
        <v>43</v>
      </c>
      <c r="B39" s="310">
        <v>40</v>
      </c>
      <c r="C39" s="311" t="s">
        <v>1867</v>
      </c>
      <c r="D39" s="312"/>
      <c r="E39" s="312"/>
      <c r="F39" s="312"/>
      <c r="G39" s="312"/>
      <c r="H39" s="312"/>
      <c r="I39" s="312"/>
      <c r="J39" s="312"/>
      <c r="K39" s="312"/>
      <c r="L39" s="312"/>
      <c r="M39" s="312"/>
      <c r="N39" s="312"/>
      <c r="O39" s="312"/>
      <c r="P39" s="312"/>
      <c r="Q39" s="312"/>
      <c r="R39" s="312"/>
      <c r="S39" s="312"/>
      <c r="T39" s="312"/>
      <c r="U39" s="312"/>
      <c r="V39" s="312"/>
      <c r="W39" s="312"/>
      <c r="X39" s="312"/>
      <c r="Y39" s="312"/>
      <c r="Z39" s="312"/>
    </row>
    <row r="40" spans="1:26">
      <c r="A40" s="320" t="s">
        <v>1916</v>
      </c>
      <c r="B40" s="310">
        <v>303</v>
      </c>
      <c r="C40" s="311" t="s">
        <v>1866</v>
      </c>
      <c r="D40" s="312"/>
      <c r="E40" s="312"/>
      <c r="F40" s="312"/>
      <c r="G40" s="312"/>
      <c r="H40" s="312"/>
      <c r="I40" s="312"/>
      <c r="J40" s="312"/>
      <c r="K40" s="312"/>
      <c r="L40" s="312"/>
      <c r="M40" s="312"/>
      <c r="N40" s="312"/>
      <c r="O40" s="312"/>
      <c r="P40" s="312"/>
      <c r="Q40" s="312"/>
      <c r="R40" s="312"/>
      <c r="S40" s="312"/>
      <c r="T40" s="312"/>
      <c r="U40" s="312"/>
      <c r="V40" s="312"/>
      <c r="W40" s="312"/>
      <c r="X40" s="312"/>
      <c r="Y40" s="312"/>
      <c r="Z40" s="312"/>
    </row>
    <row r="41" spans="1:26" ht="31.5">
      <c r="A41" s="320" t="s">
        <v>1583</v>
      </c>
      <c r="B41" s="310">
        <v>124</v>
      </c>
      <c r="C41" s="311" t="s">
        <v>1869</v>
      </c>
      <c r="D41" s="312"/>
      <c r="E41" s="312"/>
      <c r="F41" s="312"/>
      <c r="G41" s="312"/>
      <c r="H41" s="312"/>
      <c r="I41" s="312"/>
      <c r="J41" s="312"/>
      <c r="K41" s="312"/>
      <c r="L41" s="312"/>
      <c r="M41" s="312"/>
      <c r="N41" s="312"/>
      <c r="O41" s="312"/>
      <c r="P41" s="312"/>
      <c r="Q41" s="312"/>
      <c r="R41" s="312"/>
      <c r="S41" s="312"/>
      <c r="T41" s="312"/>
      <c r="U41" s="312"/>
      <c r="V41" s="312"/>
      <c r="W41" s="312"/>
      <c r="X41" s="312"/>
      <c r="Y41" s="312"/>
      <c r="Z41" s="312"/>
    </row>
    <row r="42" spans="1:26">
      <c r="A42" s="320" t="s">
        <v>1433</v>
      </c>
      <c r="B42" s="310">
        <v>298</v>
      </c>
      <c r="C42" s="311" t="s">
        <v>1869</v>
      </c>
      <c r="D42" s="312"/>
      <c r="E42" s="312"/>
      <c r="F42" s="312"/>
      <c r="G42" s="312"/>
      <c r="H42" s="312"/>
      <c r="I42" s="312"/>
      <c r="J42" s="312"/>
      <c r="K42" s="312"/>
      <c r="L42" s="312"/>
      <c r="M42" s="312"/>
      <c r="N42" s="312"/>
      <c r="O42" s="312"/>
      <c r="P42" s="312"/>
      <c r="Q42" s="312"/>
      <c r="R42" s="312"/>
      <c r="S42" s="312"/>
      <c r="T42" s="312"/>
      <c r="U42" s="312"/>
      <c r="V42" s="312"/>
      <c r="W42" s="312"/>
      <c r="X42" s="312"/>
      <c r="Y42" s="312"/>
      <c r="Z42" s="312"/>
    </row>
    <row r="43" spans="1:26">
      <c r="A43" s="320" t="s">
        <v>1234</v>
      </c>
      <c r="B43" s="310">
        <v>1320</v>
      </c>
      <c r="C43" s="311" t="s">
        <v>1866</v>
      </c>
      <c r="D43" s="312"/>
      <c r="E43" s="312"/>
      <c r="F43" s="312"/>
      <c r="G43" s="312"/>
      <c r="H43" s="312"/>
      <c r="I43" s="312"/>
      <c r="J43" s="312"/>
      <c r="K43" s="312"/>
      <c r="L43" s="312"/>
      <c r="M43" s="312"/>
      <c r="N43" s="312"/>
      <c r="O43" s="312"/>
      <c r="P43" s="312"/>
      <c r="Q43" s="312"/>
      <c r="R43" s="312"/>
      <c r="S43" s="312"/>
      <c r="T43" s="312"/>
      <c r="U43" s="312"/>
      <c r="V43" s="312"/>
      <c r="W43" s="312"/>
      <c r="X43" s="312"/>
      <c r="Y43" s="312"/>
      <c r="Z43" s="312"/>
    </row>
    <row r="44" spans="1:26">
      <c r="A44" s="320" t="s">
        <v>662</v>
      </c>
      <c r="B44" s="311">
        <v>1323</v>
      </c>
      <c r="C44" s="310" t="s">
        <v>1868</v>
      </c>
      <c r="D44" s="312"/>
      <c r="E44" s="312"/>
      <c r="F44" s="312"/>
      <c r="G44" s="312"/>
      <c r="H44" s="312"/>
      <c r="I44" s="312"/>
      <c r="J44" s="312"/>
      <c r="K44" s="312"/>
      <c r="L44" s="312"/>
      <c r="M44" s="312"/>
      <c r="N44" s="312"/>
      <c r="O44" s="312"/>
      <c r="P44" s="312"/>
      <c r="Q44" s="312"/>
      <c r="R44" s="312"/>
      <c r="S44" s="312"/>
      <c r="T44" s="312"/>
      <c r="U44" s="312"/>
      <c r="V44" s="312"/>
      <c r="W44" s="312"/>
      <c r="X44" s="312"/>
      <c r="Y44" s="312"/>
      <c r="Z44" s="312"/>
    </row>
    <row r="45" spans="1:26">
      <c r="A45" s="320" t="s">
        <v>477</v>
      </c>
      <c r="B45" s="310">
        <v>736</v>
      </c>
      <c r="C45" s="310" t="s">
        <v>1868</v>
      </c>
      <c r="D45" s="312"/>
      <c r="E45" s="312"/>
      <c r="F45" s="312"/>
      <c r="G45" s="312"/>
      <c r="H45" s="312"/>
      <c r="I45" s="312"/>
      <c r="J45" s="312"/>
      <c r="K45" s="312"/>
      <c r="L45" s="312"/>
      <c r="M45" s="312"/>
      <c r="N45" s="312"/>
      <c r="O45" s="312"/>
      <c r="P45" s="312"/>
      <c r="Q45" s="312"/>
      <c r="R45" s="312"/>
      <c r="S45" s="312"/>
      <c r="T45" s="312"/>
      <c r="U45" s="312"/>
      <c r="V45" s="312"/>
      <c r="W45" s="312"/>
      <c r="X45" s="312"/>
      <c r="Y45" s="312"/>
      <c r="Z45" s="312"/>
    </row>
    <row r="46" spans="1:26">
      <c r="A46" s="320" t="s">
        <v>628</v>
      </c>
      <c r="B46" s="310">
        <v>960</v>
      </c>
      <c r="C46" s="310" t="s">
        <v>1868</v>
      </c>
      <c r="D46" s="312"/>
      <c r="E46" s="312"/>
      <c r="F46" s="312"/>
      <c r="G46" s="312"/>
      <c r="H46" s="312"/>
      <c r="I46" s="312"/>
      <c r="J46" s="312"/>
      <c r="K46" s="312"/>
      <c r="L46" s="312"/>
      <c r="M46" s="312"/>
      <c r="N46" s="312"/>
      <c r="O46" s="312"/>
      <c r="P46" s="312"/>
      <c r="Q46" s="312"/>
      <c r="R46" s="312"/>
      <c r="S46" s="312"/>
      <c r="T46" s="312"/>
      <c r="U46" s="312"/>
      <c r="V46" s="312"/>
      <c r="W46" s="312"/>
      <c r="X46" s="312"/>
      <c r="Y46" s="312"/>
      <c r="Z46" s="312"/>
    </row>
    <row r="47" spans="1:26">
      <c r="A47" s="320" t="s">
        <v>1691</v>
      </c>
      <c r="B47" s="310">
        <v>2672</v>
      </c>
      <c r="C47" s="311" t="s">
        <v>1866</v>
      </c>
      <c r="D47" s="312"/>
      <c r="E47" s="312"/>
      <c r="F47" s="312"/>
      <c r="G47" s="312"/>
      <c r="H47" s="312"/>
      <c r="I47" s="312"/>
      <c r="J47" s="312"/>
      <c r="K47" s="312"/>
      <c r="L47" s="312"/>
      <c r="M47" s="312"/>
      <c r="N47" s="312"/>
      <c r="O47" s="312"/>
      <c r="P47" s="312"/>
      <c r="Q47" s="312"/>
      <c r="R47" s="312"/>
      <c r="S47" s="312"/>
      <c r="T47" s="312"/>
      <c r="U47" s="312"/>
      <c r="V47" s="312"/>
      <c r="W47" s="312"/>
      <c r="X47" s="312"/>
      <c r="Y47" s="312"/>
      <c r="Z47" s="312"/>
    </row>
    <row r="48" spans="1:26">
      <c r="A48" s="320" t="s">
        <v>478</v>
      </c>
      <c r="B48" s="310">
        <v>290</v>
      </c>
      <c r="C48" s="311" t="s">
        <v>1866</v>
      </c>
      <c r="D48" s="312"/>
      <c r="E48" s="312"/>
      <c r="F48" s="312"/>
      <c r="G48" s="312"/>
      <c r="H48" s="312"/>
      <c r="I48" s="312"/>
      <c r="J48" s="312"/>
      <c r="K48" s="312"/>
      <c r="L48" s="312"/>
      <c r="M48" s="312"/>
      <c r="N48" s="312"/>
      <c r="O48" s="312"/>
      <c r="P48" s="312"/>
      <c r="Q48" s="312"/>
      <c r="R48" s="312"/>
      <c r="S48" s="312"/>
      <c r="T48" s="312"/>
      <c r="U48" s="312"/>
      <c r="V48" s="312"/>
      <c r="W48" s="312"/>
      <c r="X48" s="312"/>
      <c r="Y48" s="312"/>
      <c r="Z48" s="312"/>
    </row>
    <row r="49" spans="1:26">
      <c r="A49" s="320" t="s">
        <v>474</v>
      </c>
      <c r="B49" s="310">
        <v>727</v>
      </c>
      <c r="C49" s="311" t="s">
        <v>1866</v>
      </c>
      <c r="D49" s="313"/>
      <c r="E49" s="312"/>
      <c r="F49" s="312"/>
      <c r="G49" s="312"/>
      <c r="H49" s="312"/>
      <c r="I49" s="312"/>
      <c r="J49" s="312"/>
      <c r="K49" s="312"/>
      <c r="L49" s="312"/>
      <c r="M49" s="312"/>
      <c r="N49" s="312"/>
      <c r="O49" s="312"/>
      <c r="P49" s="312"/>
      <c r="Q49" s="312"/>
      <c r="R49" s="312"/>
      <c r="S49" s="312"/>
      <c r="T49" s="312"/>
      <c r="U49" s="312"/>
      <c r="V49" s="312"/>
      <c r="W49" s="312"/>
      <c r="X49" s="312"/>
      <c r="Y49" s="312"/>
      <c r="Z49" s="312"/>
    </row>
    <row r="50" spans="1:26">
      <c r="A50" s="320" t="s">
        <v>179</v>
      </c>
      <c r="B50" s="310">
        <v>5166</v>
      </c>
      <c r="C50" s="311" t="s">
        <v>1866</v>
      </c>
      <c r="D50" s="322"/>
      <c r="E50" s="312"/>
      <c r="F50" s="312"/>
      <c r="G50" s="312"/>
      <c r="H50" s="312"/>
      <c r="I50" s="312"/>
      <c r="J50" s="312"/>
      <c r="K50" s="312"/>
      <c r="L50" s="312"/>
      <c r="M50" s="312"/>
      <c r="N50" s="312"/>
      <c r="O50" s="312"/>
      <c r="P50" s="312"/>
      <c r="Q50" s="312"/>
      <c r="R50" s="312"/>
      <c r="S50" s="312"/>
      <c r="T50" s="312"/>
      <c r="U50" s="312"/>
      <c r="V50" s="312"/>
      <c r="W50" s="312"/>
      <c r="X50" s="312"/>
      <c r="Y50" s="312"/>
      <c r="Z50" s="312"/>
    </row>
    <row r="51" spans="1:26">
      <c r="A51" s="320" t="s">
        <v>180</v>
      </c>
      <c r="B51" s="310">
        <v>3787</v>
      </c>
      <c r="C51" s="311" t="s">
        <v>1869</v>
      </c>
      <c r="D51" s="313"/>
      <c r="E51" s="312"/>
      <c r="F51" s="312"/>
      <c r="G51" s="312"/>
      <c r="H51" s="312"/>
      <c r="I51" s="312"/>
      <c r="J51" s="312"/>
      <c r="K51" s="312"/>
      <c r="L51" s="312"/>
      <c r="M51" s="312"/>
      <c r="N51" s="312"/>
      <c r="O51" s="312"/>
      <c r="P51" s="312"/>
      <c r="Q51" s="312"/>
      <c r="R51" s="312"/>
      <c r="S51" s="312"/>
      <c r="T51" s="312"/>
      <c r="U51" s="312"/>
      <c r="V51" s="312"/>
      <c r="W51" s="312"/>
      <c r="X51" s="312"/>
      <c r="Y51" s="312"/>
      <c r="Z51" s="312"/>
    </row>
    <row r="52" spans="1:26">
      <c r="A52" s="320" t="s">
        <v>1995</v>
      </c>
      <c r="B52" s="310">
        <v>439</v>
      </c>
      <c r="C52" s="311" t="s">
        <v>1996</v>
      </c>
      <c r="D52" s="313"/>
      <c r="E52" s="312"/>
      <c r="F52" s="312"/>
      <c r="G52" s="312"/>
      <c r="H52" s="312"/>
      <c r="I52" s="312"/>
      <c r="J52" s="312"/>
      <c r="K52" s="312"/>
      <c r="L52" s="312"/>
      <c r="M52" s="312"/>
      <c r="N52" s="312"/>
      <c r="O52" s="312"/>
      <c r="P52" s="312"/>
      <c r="Q52" s="312"/>
      <c r="R52" s="312"/>
      <c r="S52" s="312"/>
      <c r="T52" s="312"/>
      <c r="U52" s="312"/>
      <c r="V52" s="312"/>
      <c r="W52" s="312"/>
      <c r="X52" s="312"/>
      <c r="Y52" s="312"/>
      <c r="Z52" s="312"/>
    </row>
    <row r="53" spans="1:26">
      <c r="A53" s="320" t="s">
        <v>1690</v>
      </c>
      <c r="B53" s="310">
        <v>3348</v>
      </c>
      <c r="C53" s="311" t="s">
        <v>1866</v>
      </c>
      <c r="D53" s="312"/>
      <c r="E53" s="312"/>
      <c r="F53" s="312"/>
      <c r="G53" s="312"/>
      <c r="H53" s="312"/>
      <c r="I53" s="312"/>
      <c r="J53" s="312"/>
      <c r="K53" s="312"/>
      <c r="L53" s="312"/>
      <c r="M53" s="312"/>
      <c r="N53" s="312"/>
      <c r="O53" s="312"/>
      <c r="P53" s="312"/>
      <c r="Q53" s="312"/>
      <c r="R53" s="312"/>
      <c r="S53" s="312"/>
      <c r="T53" s="312"/>
      <c r="U53" s="312"/>
      <c r="V53" s="312"/>
      <c r="W53" s="312"/>
      <c r="X53" s="312"/>
      <c r="Y53" s="312"/>
      <c r="Z53" s="312"/>
    </row>
    <row r="54" spans="1:26">
      <c r="A54" s="320" t="s">
        <v>488</v>
      </c>
      <c r="B54" s="310">
        <v>2838</v>
      </c>
      <c r="C54" s="311" t="s">
        <v>1866</v>
      </c>
      <c r="D54" s="312"/>
      <c r="E54" s="312"/>
      <c r="F54" s="312"/>
      <c r="G54" s="312"/>
      <c r="H54" s="312"/>
      <c r="I54" s="312"/>
      <c r="J54" s="312"/>
      <c r="K54" s="312"/>
      <c r="L54" s="312"/>
      <c r="M54" s="312"/>
      <c r="N54" s="312"/>
      <c r="O54" s="312"/>
      <c r="P54" s="312"/>
      <c r="Q54" s="312"/>
      <c r="R54" s="312"/>
      <c r="S54" s="312"/>
      <c r="T54" s="312"/>
      <c r="U54" s="312"/>
      <c r="V54" s="312"/>
      <c r="W54" s="312"/>
      <c r="X54" s="312"/>
      <c r="Y54" s="312"/>
      <c r="Z54" s="312"/>
    </row>
    <row r="55" spans="1:26">
      <c r="A55" s="320" t="s">
        <v>929</v>
      </c>
      <c r="B55" s="310">
        <v>1950</v>
      </c>
      <c r="C55" s="310" t="s">
        <v>1868</v>
      </c>
      <c r="D55" s="312"/>
      <c r="E55" s="312"/>
      <c r="F55" s="312"/>
      <c r="G55" s="312"/>
      <c r="H55" s="312"/>
      <c r="I55" s="312"/>
      <c r="J55" s="312"/>
      <c r="K55" s="312"/>
      <c r="L55" s="312"/>
      <c r="M55" s="312"/>
      <c r="N55" s="312"/>
      <c r="O55" s="312"/>
      <c r="P55" s="312"/>
      <c r="Q55" s="312"/>
      <c r="R55" s="312"/>
      <c r="S55" s="312"/>
      <c r="T55" s="312"/>
      <c r="U55" s="312"/>
      <c r="V55" s="312"/>
      <c r="W55" s="312"/>
      <c r="X55" s="312"/>
      <c r="Y55" s="312"/>
      <c r="Z55" s="312"/>
    </row>
    <row r="56" spans="1:26">
      <c r="A56" s="320" t="s">
        <v>274</v>
      </c>
      <c r="B56" s="310">
        <v>1739</v>
      </c>
      <c r="C56" s="310" t="s">
        <v>1868</v>
      </c>
      <c r="D56" s="312"/>
      <c r="E56" s="312"/>
      <c r="F56" s="312"/>
      <c r="G56" s="312"/>
      <c r="H56" s="312"/>
      <c r="I56" s="312"/>
      <c r="J56" s="312"/>
      <c r="K56" s="312"/>
      <c r="L56" s="312"/>
      <c r="M56" s="312"/>
      <c r="N56" s="312"/>
      <c r="O56" s="312"/>
      <c r="P56" s="312"/>
      <c r="Q56" s="312"/>
      <c r="R56" s="312"/>
      <c r="S56" s="312"/>
      <c r="T56" s="312"/>
      <c r="U56" s="312"/>
      <c r="V56" s="312"/>
      <c r="W56" s="312"/>
      <c r="X56" s="312"/>
      <c r="Y56" s="312"/>
      <c r="Z56" s="312"/>
    </row>
    <row r="57" spans="1:26">
      <c r="A57" s="320" t="s">
        <v>1273</v>
      </c>
      <c r="B57" s="310">
        <v>811</v>
      </c>
      <c r="C57" s="310" t="s">
        <v>1868</v>
      </c>
      <c r="D57" s="312"/>
      <c r="E57" s="312"/>
      <c r="F57" s="312"/>
      <c r="G57" s="312"/>
      <c r="H57" s="312"/>
      <c r="I57" s="312"/>
      <c r="J57" s="312"/>
      <c r="K57" s="312"/>
      <c r="L57" s="312"/>
      <c r="M57" s="312"/>
      <c r="N57" s="312"/>
      <c r="O57" s="312"/>
      <c r="P57" s="312"/>
      <c r="Q57" s="312"/>
      <c r="R57" s="312"/>
      <c r="S57" s="312"/>
      <c r="T57" s="312"/>
      <c r="U57" s="312"/>
      <c r="V57" s="312"/>
      <c r="W57" s="312"/>
      <c r="X57" s="312"/>
      <c r="Y57" s="312"/>
      <c r="Z57" s="312"/>
    </row>
    <row r="58" spans="1:26">
      <c r="A58" s="320" t="s">
        <v>1014</v>
      </c>
      <c r="B58" s="310">
        <v>3765</v>
      </c>
      <c r="C58" s="311" t="s">
        <v>1866</v>
      </c>
      <c r="D58" s="312"/>
      <c r="E58" s="312"/>
      <c r="F58" s="312"/>
      <c r="G58" s="312"/>
      <c r="H58" s="312"/>
      <c r="I58" s="312"/>
      <c r="J58" s="312"/>
      <c r="K58" s="312"/>
      <c r="L58" s="312"/>
      <c r="M58" s="312"/>
      <c r="N58" s="312"/>
      <c r="O58" s="312"/>
      <c r="P58" s="312"/>
      <c r="Q58" s="312"/>
      <c r="R58" s="312"/>
      <c r="S58" s="312"/>
      <c r="T58" s="312"/>
      <c r="U58" s="312"/>
      <c r="V58" s="312"/>
      <c r="W58" s="312"/>
      <c r="X58" s="312"/>
      <c r="Y58" s="312"/>
      <c r="Z58" s="312"/>
    </row>
    <row r="59" spans="1:26">
      <c r="A59" s="320" t="s">
        <v>685</v>
      </c>
      <c r="B59" s="310">
        <v>36184</v>
      </c>
      <c r="C59" s="311" t="s">
        <v>1866</v>
      </c>
      <c r="D59" s="312"/>
      <c r="E59" s="312"/>
      <c r="F59" s="312"/>
      <c r="G59" s="312"/>
      <c r="H59" s="312"/>
      <c r="I59" s="312"/>
      <c r="J59" s="312"/>
      <c r="K59" s="312"/>
      <c r="L59" s="312"/>
      <c r="M59" s="312"/>
      <c r="N59" s="312"/>
      <c r="O59" s="312"/>
      <c r="P59" s="312"/>
      <c r="Q59" s="312"/>
      <c r="R59" s="312"/>
      <c r="S59" s="312"/>
      <c r="T59" s="312"/>
      <c r="U59" s="312"/>
      <c r="V59" s="312"/>
      <c r="W59" s="312"/>
      <c r="X59" s="312"/>
      <c r="Y59" s="312"/>
      <c r="Z59" s="312"/>
    </row>
    <row r="60" spans="1:26">
      <c r="A60" s="320" t="s">
        <v>1087</v>
      </c>
      <c r="B60" s="310">
        <v>5153</v>
      </c>
      <c r="C60" s="311" t="s">
        <v>1866</v>
      </c>
      <c r="D60" s="312"/>
      <c r="E60" s="312"/>
      <c r="F60" s="312"/>
      <c r="G60" s="312"/>
      <c r="H60" s="312"/>
      <c r="I60" s="312"/>
      <c r="J60" s="312"/>
      <c r="K60" s="312"/>
      <c r="L60" s="312"/>
      <c r="M60" s="312"/>
      <c r="N60" s="312"/>
      <c r="O60" s="312"/>
      <c r="P60" s="312"/>
      <c r="Q60" s="312"/>
      <c r="R60" s="312"/>
      <c r="S60" s="312"/>
      <c r="T60" s="312"/>
      <c r="U60" s="312"/>
      <c r="V60" s="312"/>
      <c r="W60" s="312"/>
      <c r="X60" s="312"/>
      <c r="Y60" s="312"/>
      <c r="Z60" s="312"/>
    </row>
    <row r="61" spans="1:26">
      <c r="A61" s="320" t="s">
        <v>416</v>
      </c>
      <c r="B61" s="310">
        <v>481</v>
      </c>
      <c r="C61" s="310" t="s">
        <v>1868</v>
      </c>
      <c r="D61" s="312"/>
      <c r="E61" s="312"/>
      <c r="F61" s="312"/>
      <c r="G61" s="312"/>
      <c r="H61" s="312"/>
      <c r="I61" s="312"/>
      <c r="J61" s="312"/>
      <c r="K61" s="312"/>
      <c r="L61" s="312"/>
      <c r="M61" s="312"/>
      <c r="N61" s="312"/>
      <c r="O61" s="312"/>
      <c r="P61" s="312"/>
      <c r="Q61" s="312"/>
      <c r="R61" s="312"/>
      <c r="S61" s="312"/>
      <c r="T61" s="312"/>
      <c r="U61" s="312"/>
      <c r="V61" s="312"/>
      <c r="W61" s="312"/>
      <c r="X61" s="312"/>
      <c r="Y61" s="312"/>
      <c r="Z61" s="312"/>
    </row>
    <row r="62" spans="1:26">
      <c r="A62" s="320" t="s">
        <v>417</v>
      </c>
      <c r="B62" s="310">
        <v>1475</v>
      </c>
      <c r="C62" s="311" t="s">
        <v>1869</v>
      </c>
      <c r="D62" s="312"/>
      <c r="E62" s="312"/>
      <c r="F62" s="312"/>
      <c r="G62" s="312"/>
      <c r="H62" s="312"/>
      <c r="I62" s="312"/>
      <c r="J62" s="312"/>
      <c r="K62" s="312"/>
      <c r="L62" s="312"/>
      <c r="M62" s="312"/>
      <c r="N62" s="312"/>
      <c r="O62" s="312"/>
      <c r="P62" s="312"/>
      <c r="Q62" s="312"/>
      <c r="R62" s="312"/>
      <c r="S62" s="312"/>
      <c r="T62" s="312"/>
      <c r="U62" s="312"/>
      <c r="V62" s="312"/>
      <c r="W62" s="312"/>
      <c r="X62" s="312"/>
      <c r="Y62" s="312"/>
      <c r="Z62" s="312"/>
    </row>
    <row r="63" spans="1:26">
      <c r="A63" s="320" t="s">
        <v>1088</v>
      </c>
      <c r="B63" s="310">
        <v>11197</v>
      </c>
      <c r="C63" s="311" t="s">
        <v>1866</v>
      </c>
      <c r="D63" s="312"/>
      <c r="E63" s="312"/>
      <c r="F63" s="312"/>
      <c r="G63" s="312"/>
      <c r="H63" s="312"/>
      <c r="I63" s="312"/>
      <c r="J63" s="312"/>
      <c r="K63" s="312"/>
      <c r="L63" s="312"/>
      <c r="M63" s="312"/>
      <c r="N63" s="312"/>
      <c r="O63" s="312"/>
      <c r="P63" s="312"/>
      <c r="Q63" s="312"/>
      <c r="R63" s="312"/>
      <c r="S63" s="312"/>
      <c r="T63" s="312"/>
      <c r="U63" s="312"/>
      <c r="V63" s="312"/>
      <c r="W63" s="312"/>
      <c r="X63" s="312"/>
      <c r="Y63" s="312"/>
      <c r="Z63" s="312"/>
    </row>
    <row r="64" spans="1:26">
      <c r="A64" s="320" t="s">
        <v>755</v>
      </c>
      <c r="B64" s="310">
        <v>1631</v>
      </c>
      <c r="C64" s="311" t="s">
        <v>1866</v>
      </c>
      <c r="D64" s="312"/>
      <c r="E64" s="312"/>
      <c r="F64" s="312"/>
      <c r="G64" s="312"/>
      <c r="H64" s="312"/>
      <c r="I64" s="312"/>
      <c r="J64" s="312"/>
      <c r="K64" s="312"/>
      <c r="L64" s="312"/>
      <c r="M64" s="312"/>
      <c r="N64" s="312"/>
      <c r="O64" s="312"/>
      <c r="P64" s="312"/>
      <c r="Q64" s="312"/>
      <c r="R64" s="312"/>
      <c r="S64" s="312"/>
      <c r="T64" s="312"/>
      <c r="U64" s="312"/>
      <c r="V64" s="312"/>
      <c r="W64" s="312"/>
      <c r="X64" s="312"/>
      <c r="Y64" s="312"/>
      <c r="Z64" s="312"/>
    </row>
    <row r="65" spans="1:26">
      <c r="A65" s="320" t="s">
        <v>1274</v>
      </c>
      <c r="B65" s="310">
        <v>2511</v>
      </c>
      <c r="C65" s="311" t="s">
        <v>1866</v>
      </c>
      <c r="D65" s="312"/>
      <c r="E65" s="312"/>
      <c r="F65" s="312"/>
      <c r="G65" s="312"/>
      <c r="H65" s="312"/>
      <c r="I65" s="312"/>
      <c r="J65" s="312"/>
      <c r="K65" s="312"/>
      <c r="L65" s="312"/>
      <c r="M65" s="312"/>
      <c r="N65" s="312"/>
      <c r="O65" s="312"/>
      <c r="P65" s="312"/>
      <c r="Q65" s="312"/>
      <c r="R65" s="312"/>
      <c r="S65" s="312"/>
      <c r="T65" s="312"/>
      <c r="U65" s="312"/>
      <c r="V65" s="312"/>
      <c r="W65" s="312"/>
      <c r="X65" s="312"/>
      <c r="Y65" s="312"/>
      <c r="Z65" s="312"/>
    </row>
    <row r="66" spans="1:26">
      <c r="A66" s="320" t="s">
        <v>516</v>
      </c>
      <c r="B66" s="310">
        <v>295</v>
      </c>
      <c r="C66" s="311" t="s">
        <v>1866</v>
      </c>
      <c r="D66" s="312"/>
      <c r="E66" s="312"/>
      <c r="F66" s="312"/>
      <c r="G66" s="312"/>
      <c r="H66" s="312"/>
      <c r="I66" s="312"/>
      <c r="J66" s="312"/>
      <c r="K66" s="312"/>
      <c r="L66" s="312"/>
      <c r="M66" s="312"/>
      <c r="N66" s="312"/>
      <c r="O66" s="312"/>
      <c r="P66" s="312"/>
      <c r="Q66" s="312"/>
      <c r="R66" s="312"/>
      <c r="S66" s="312"/>
      <c r="T66" s="312"/>
      <c r="U66" s="312"/>
      <c r="V66" s="312"/>
      <c r="W66" s="312"/>
      <c r="X66" s="312"/>
      <c r="Y66" s="312"/>
      <c r="Z66" s="312"/>
    </row>
    <row r="67" spans="1:26">
      <c r="A67" s="320" t="s">
        <v>475</v>
      </c>
      <c r="B67" s="310">
        <v>15</v>
      </c>
      <c r="C67" s="311" t="s">
        <v>1867</v>
      </c>
      <c r="D67" s="312"/>
      <c r="E67" s="312"/>
      <c r="F67" s="312"/>
      <c r="G67" s="312"/>
      <c r="H67" s="312"/>
      <c r="I67" s="312"/>
      <c r="J67" s="312"/>
      <c r="K67" s="312"/>
      <c r="L67" s="312"/>
      <c r="M67" s="312"/>
      <c r="N67" s="312"/>
      <c r="O67" s="312"/>
      <c r="P67" s="312"/>
      <c r="Q67" s="312"/>
      <c r="R67" s="312"/>
      <c r="S67" s="312"/>
      <c r="T67" s="312"/>
      <c r="U67" s="312"/>
      <c r="V67" s="312"/>
      <c r="W67" s="312"/>
      <c r="X67" s="312"/>
      <c r="Y67" s="312"/>
      <c r="Z67" s="312"/>
    </row>
    <row r="68" spans="1:26">
      <c r="A68" s="320" t="s">
        <v>1089</v>
      </c>
      <c r="B68" s="310">
        <v>120</v>
      </c>
      <c r="C68" s="310" t="s">
        <v>1868</v>
      </c>
      <c r="D68" s="312"/>
      <c r="E68" s="312"/>
      <c r="F68" s="312"/>
      <c r="G68" s="312"/>
      <c r="H68" s="312"/>
      <c r="I68" s="312"/>
      <c r="J68" s="312"/>
      <c r="K68" s="312"/>
      <c r="L68" s="312"/>
      <c r="M68" s="312"/>
      <c r="N68" s="312"/>
      <c r="O68" s="312"/>
      <c r="P68" s="312"/>
      <c r="Q68" s="312"/>
      <c r="R68" s="312"/>
      <c r="S68" s="312"/>
      <c r="T68" s="312"/>
      <c r="U68" s="312"/>
      <c r="V68" s="312"/>
      <c r="W68" s="312"/>
      <c r="X68" s="312"/>
      <c r="Y68" s="312"/>
      <c r="Z68" s="312"/>
    </row>
    <row r="69" spans="1:26">
      <c r="A69" s="320" t="s">
        <v>1116</v>
      </c>
      <c r="B69" s="310">
        <v>18</v>
      </c>
      <c r="C69" s="310" t="s">
        <v>1868</v>
      </c>
      <c r="D69" s="312"/>
      <c r="E69" s="312"/>
      <c r="F69" s="312"/>
      <c r="G69" s="312"/>
      <c r="H69" s="312"/>
      <c r="I69" s="312"/>
      <c r="J69" s="312"/>
      <c r="K69" s="312"/>
      <c r="L69" s="312"/>
      <c r="M69" s="312"/>
      <c r="N69" s="312"/>
      <c r="O69" s="312"/>
      <c r="P69" s="312"/>
      <c r="Q69" s="312"/>
      <c r="R69" s="312"/>
      <c r="S69" s="312"/>
      <c r="T69" s="312"/>
      <c r="U69" s="312"/>
      <c r="V69" s="312"/>
      <c r="W69" s="312"/>
      <c r="X69" s="312"/>
      <c r="Y69" s="312"/>
      <c r="Z69" s="312"/>
    </row>
    <row r="70" spans="1:26">
      <c r="A70" s="320" t="s">
        <v>1111</v>
      </c>
      <c r="B70" s="310">
        <v>302</v>
      </c>
      <c r="C70" s="311" t="s">
        <v>1869</v>
      </c>
      <c r="D70" s="312"/>
      <c r="E70" s="312"/>
      <c r="F70" s="312"/>
      <c r="G70" s="312"/>
      <c r="H70" s="312"/>
      <c r="I70" s="312"/>
      <c r="J70" s="312"/>
      <c r="K70" s="312"/>
      <c r="L70" s="312"/>
      <c r="M70" s="312"/>
      <c r="N70" s="312"/>
      <c r="O70" s="312"/>
      <c r="P70" s="312"/>
      <c r="Q70" s="312"/>
      <c r="R70" s="312"/>
      <c r="S70" s="312"/>
      <c r="T70" s="312"/>
      <c r="U70" s="312"/>
      <c r="V70" s="312"/>
      <c r="W70" s="312"/>
      <c r="X70" s="312"/>
      <c r="Y70" s="312"/>
      <c r="Z70" s="312"/>
    </row>
    <row r="71" spans="1:26">
      <c r="A71" s="320" t="s">
        <v>1117</v>
      </c>
      <c r="B71" s="310">
        <v>130</v>
      </c>
      <c r="C71" s="311" t="s">
        <v>1866</v>
      </c>
      <c r="D71" s="312"/>
      <c r="E71" s="312"/>
      <c r="F71" s="312"/>
      <c r="G71" s="312"/>
      <c r="H71" s="312"/>
      <c r="I71" s="312"/>
      <c r="J71" s="312"/>
      <c r="K71" s="312"/>
      <c r="L71" s="312"/>
      <c r="M71" s="312"/>
      <c r="N71" s="312"/>
      <c r="O71" s="312"/>
      <c r="P71" s="312"/>
      <c r="Q71" s="312"/>
      <c r="R71" s="312"/>
      <c r="S71" s="312"/>
      <c r="T71" s="312"/>
      <c r="U71" s="312"/>
      <c r="V71" s="312"/>
      <c r="W71" s="312"/>
      <c r="X71" s="312"/>
      <c r="Y71" s="312"/>
      <c r="Z71" s="312"/>
    </row>
    <row r="72" spans="1:26">
      <c r="A72" s="320" t="s">
        <v>517</v>
      </c>
      <c r="B72" s="310">
        <f>5164-1297</f>
        <v>3867</v>
      </c>
      <c r="C72" s="311" t="s">
        <v>1866</v>
      </c>
      <c r="D72" s="312"/>
      <c r="E72" s="312"/>
      <c r="F72" s="312"/>
      <c r="G72" s="312"/>
      <c r="H72" s="312"/>
      <c r="I72" s="312"/>
      <c r="J72" s="312"/>
      <c r="K72" s="312"/>
      <c r="L72" s="312"/>
      <c r="M72" s="312"/>
      <c r="N72" s="312"/>
      <c r="O72" s="312"/>
      <c r="P72" s="312"/>
      <c r="Q72" s="312"/>
      <c r="R72" s="312"/>
      <c r="S72" s="312"/>
      <c r="T72" s="312"/>
      <c r="U72" s="312"/>
      <c r="V72" s="312"/>
      <c r="W72" s="312"/>
      <c r="X72" s="312"/>
      <c r="Y72" s="312"/>
      <c r="Z72" s="312"/>
    </row>
    <row r="73" spans="1:26">
      <c r="A73" s="320" t="s">
        <v>560</v>
      </c>
      <c r="B73" s="310">
        <v>1397</v>
      </c>
      <c r="C73" s="311" t="s">
        <v>1866</v>
      </c>
      <c r="D73" s="312"/>
      <c r="E73" s="312"/>
      <c r="F73" s="312"/>
      <c r="G73" s="312"/>
      <c r="H73" s="312"/>
      <c r="I73" s="312"/>
      <c r="J73" s="312"/>
      <c r="K73" s="312"/>
      <c r="L73" s="312"/>
      <c r="M73" s="312"/>
      <c r="N73" s="312"/>
      <c r="O73" s="312"/>
      <c r="P73" s="312"/>
      <c r="Q73" s="312"/>
      <c r="R73" s="312"/>
      <c r="S73" s="312"/>
      <c r="T73" s="312"/>
      <c r="U73" s="312"/>
      <c r="V73" s="312"/>
      <c r="W73" s="312"/>
      <c r="X73" s="312"/>
      <c r="Y73" s="312"/>
      <c r="Z73" s="312"/>
    </row>
    <row r="74" spans="1:26">
      <c r="A74" s="320" t="s">
        <v>52</v>
      </c>
      <c r="B74" s="310">
        <v>70</v>
      </c>
      <c r="C74" s="311" t="s">
        <v>1866</v>
      </c>
      <c r="D74" s="312"/>
      <c r="E74" s="312"/>
      <c r="F74" s="312"/>
      <c r="G74" s="312"/>
      <c r="H74" s="312"/>
      <c r="I74" s="312"/>
      <c r="J74" s="312"/>
      <c r="K74" s="312"/>
      <c r="L74" s="312"/>
      <c r="M74" s="312"/>
      <c r="N74" s="312"/>
      <c r="O74" s="312"/>
      <c r="P74" s="312"/>
      <c r="Q74" s="312"/>
      <c r="R74" s="312"/>
      <c r="S74" s="312"/>
      <c r="T74" s="312"/>
      <c r="U74" s="312"/>
      <c r="V74" s="312"/>
      <c r="W74" s="312"/>
      <c r="X74" s="312"/>
      <c r="Y74" s="312"/>
      <c r="Z74" s="312"/>
    </row>
    <row r="75" spans="1:26">
      <c r="A75" s="320" t="s">
        <v>505</v>
      </c>
      <c r="B75" s="310">
        <v>166</v>
      </c>
      <c r="C75" s="310" t="s">
        <v>1868</v>
      </c>
      <c r="D75" s="312"/>
      <c r="E75" s="312"/>
      <c r="F75" s="312"/>
      <c r="G75" s="312"/>
      <c r="H75" s="312"/>
      <c r="I75" s="312"/>
      <c r="J75" s="312"/>
      <c r="K75" s="312"/>
      <c r="L75" s="312"/>
      <c r="M75" s="312"/>
      <c r="N75" s="312"/>
      <c r="O75" s="312"/>
      <c r="P75" s="312"/>
      <c r="Q75" s="312"/>
      <c r="R75" s="312"/>
      <c r="S75" s="312"/>
      <c r="T75" s="312"/>
      <c r="U75" s="312"/>
      <c r="V75" s="312"/>
      <c r="W75" s="312"/>
      <c r="X75" s="312"/>
      <c r="Y75" s="312"/>
      <c r="Z75" s="312"/>
    </row>
    <row r="76" spans="1:26">
      <c r="A76" s="320" t="s">
        <v>419</v>
      </c>
      <c r="B76" s="310">
        <v>1293</v>
      </c>
      <c r="C76" s="311" t="s">
        <v>1866</v>
      </c>
      <c r="D76" s="312"/>
      <c r="E76" s="312"/>
      <c r="F76" s="312"/>
      <c r="G76" s="312"/>
      <c r="H76" s="312"/>
      <c r="I76" s="312"/>
      <c r="J76" s="312"/>
      <c r="K76" s="312"/>
      <c r="L76" s="312"/>
      <c r="M76" s="312"/>
      <c r="N76" s="312"/>
      <c r="O76" s="312"/>
      <c r="P76" s="312"/>
      <c r="Q76" s="312"/>
      <c r="R76" s="312"/>
      <c r="S76" s="312"/>
      <c r="T76" s="312"/>
      <c r="U76" s="312"/>
      <c r="V76" s="312"/>
      <c r="W76" s="312"/>
      <c r="X76" s="312"/>
      <c r="Y76" s="312"/>
      <c r="Z76" s="312"/>
    </row>
    <row r="77" spans="1:26">
      <c r="A77" s="320" t="s">
        <v>152</v>
      </c>
      <c r="B77" s="310">
        <f>2497</f>
        <v>2497</v>
      </c>
      <c r="C77" s="311" t="s">
        <v>1866</v>
      </c>
      <c r="D77" s="312"/>
      <c r="E77" s="312"/>
      <c r="F77" s="312"/>
      <c r="G77" s="312"/>
      <c r="H77" s="312"/>
      <c r="I77" s="312"/>
      <c r="J77" s="312"/>
      <c r="K77" s="312"/>
      <c r="L77" s="312"/>
      <c r="M77" s="312"/>
      <c r="N77" s="312"/>
      <c r="O77" s="312"/>
      <c r="P77" s="312"/>
      <c r="Q77" s="312"/>
      <c r="R77" s="312"/>
      <c r="S77" s="312"/>
      <c r="T77" s="312"/>
      <c r="U77" s="312"/>
      <c r="V77" s="312"/>
      <c r="W77" s="312"/>
      <c r="X77" s="312"/>
      <c r="Y77" s="312"/>
      <c r="Z77" s="312"/>
    </row>
    <row r="78" spans="1:26">
      <c r="A78" s="320" t="s">
        <v>507</v>
      </c>
      <c r="B78" s="310">
        <v>116</v>
      </c>
      <c r="C78" s="310" t="s">
        <v>1868</v>
      </c>
      <c r="D78" s="312"/>
      <c r="E78" s="312"/>
      <c r="F78" s="312"/>
      <c r="G78" s="312"/>
      <c r="H78" s="312"/>
      <c r="I78" s="312"/>
      <c r="J78" s="312"/>
      <c r="K78" s="312"/>
      <c r="L78" s="312"/>
      <c r="M78" s="312"/>
      <c r="N78" s="312"/>
      <c r="O78" s="312"/>
      <c r="P78" s="312"/>
      <c r="Q78" s="312"/>
      <c r="R78" s="312"/>
      <c r="S78" s="312"/>
      <c r="T78" s="312"/>
      <c r="U78" s="312"/>
      <c r="V78" s="312"/>
      <c r="W78" s="312"/>
      <c r="X78" s="312"/>
      <c r="Y78" s="312"/>
      <c r="Z78" s="312"/>
    </row>
    <row r="79" spans="1:26">
      <c r="A79" s="320" t="s">
        <v>358</v>
      </c>
      <c r="B79" s="311">
        <v>273</v>
      </c>
      <c r="C79" s="310" t="s">
        <v>1868</v>
      </c>
      <c r="D79" s="312"/>
      <c r="E79" s="312"/>
      <c r="F79" s="312"/>
      <c r="G79" s="312"/>
      <c r="H79" s="312"/>
      <c r="I79" s="312"/>
      <c r="J79" s="312"/>
      <c r="K79" s="312"/>
      <c r="L79" s="312"/>
      <c r="M79" s="312"/>
      <c r="N79" s="312"/>
      <c r="O79" s="312"/>
      <c r="P79" s="312"/>
      <c r="Q79" s="312"/>
      <c r="R79" s="312"/>
      <c r="S79" s="312"/>
      <c r="T79" s="312"/>
      <c r="U79" s="312"/>
      <c r="V79" s="312"/>
      <c r="W79" s="312"/>
      <c r="X79" s="312"/>
      <c r="Y79" s="312"/>
      <c r="Z79" s="312"/>
    </row>
    <row r="80" spans="1:26">
      <c r="A80" s="320" t="s">
        <v>354</v>
      </c>
      <c r="B80" s="310">
        <v>149</v>
      </c>
      <c r="C80" s="310" t="s">
        <v>1868</v>
      </c>
      <c r="D80" s="312"/>
      <c r="E80" s="312"/>
      <c r="F80" s="312"/>
      <c r="G80" s="312"/>
      <c r="H80" s="312"/>
      <c r="I80" s="312"/>
      <c r="J80" s="312"/>
      <c r="K80" s="312"/>
      <c r="L80" s="312"/>
      <c r="M80" s="312"/>
      <c r="N80" s="312"/>
      <c r="O80" s="312"/>
      <c r="P80" s="312"/>
      <c r="Q80" s="312"/>
      <c r="R80" s="312"/>
      <c r="S80" s="312"/>
      <c r="T80" s="312"/>
      <c r="U80" s="312"/>
      <c r="V80" s="312"/>
      <c r="W80" s="312"/>
      <c r="X80" s="312"/>
      <c r="Y80" s="312"/>
      <c r="Z80" s="312"/>
    </row>
    <row r="81" spans="1:26">
      <c r="A81" s="320" t="s">
        <v>1275</v>
      </c>
      <c r="B81" s="310">
        <v>147</v>
      </c>
      <c r="C81" s="311" t="s">
        <v>1866</v>
      </c>
      <c r="D81" s="312"/>
      <c r="E81" s="312"/>
      <c r="F81" s="312"/>
      <c r="G81" s="312"/>
      <c r="H81" s="312"/>
      <c r="I81" s="312"/>
      <c r="J81" s="312"/>
      <c r="K81" s="312"/>
      <c r="L81" s="312"/>
      <c r="M81" s="312"/>
      <c r="N81" s="312"/>
      <c r="O81" s="312"/>
      <c r="P81" s="312"/>
      <c r="Q81" s="312"/>
      <c r="R81" s="312"/>
      <c r="S81" s="312"/>
      <c r="T81" s="312"/>
      <c r="U81" s="312"/>
      <c r="V81" s="312"/>
      <c r="W81" s="312"/>
      <c r="X81" s="312"/>
      <c r="Y81" s="312"/>
      <c r="Z81" s="312"/>
    </row>
    <row r="82" spans="1:26">
      <c r="A82" s="320" t="s">
        <v>128</v>
      </c>
      <c r="B82" s="310">
        <v>1082</v>
      </c>
      <c r="C82" s="311" t="s">
        <v>1866</v>
      </c>
      <c r="D82" s="312"/>
      <c r="E82" s="312"/>
      <c r="F82" s="312"/>
      <c r="G82" s="312"/>
      <c r="H82" s="312"/>
      <c r="I82" s="312"/>
      <c r="J82" s="312"/>
      <c r="K82" s="312"/>
      <c r="L82" s="312"/>
      <c r="M82" s="312"/>
      <c r="N82" s="312"/>
      <c r="O82" s="312"/>
      <c r="P82" s="312"/>
      <c r="Q82" s="312"/>
      <c r="R82" s="312"/>
      <c r="S82" s="312"/>
      <c r="T82" s="312"/>
      <c r="U82" s="312"/>
      <c r="V82" s="312"/>
      <c r="W82" s="312"/>
      <c r="X82" s="312"/>
      <c r="Y82" s="312"/>
      <c r="Z82" s="312"/>
    </row>
    <row r="83" spans="1:26">
      <c r="A83" s="320" t="s">
        <v>541</v>
      </c>
      <c r="B83" s="310">
        <v>950</v>
      </c>
      <c r="C83" s="311" t="s">
        <v>1866</v>
      </c>
      <c r="D83" s="312"/>
      <c r="E83" s="312"/>
      <c r="F83" s="312"/>
      <c r="G83" s="312"/>
      <c r="H83" s="312"/>
      <c r="I83" s="312"/>
      <c r="J83" s="312"/>
      <c r="K83" s="312"/>
      <c r="L83" s="312"/>
      <c r="M83" s="312"/>
      <c r="N83" s="312"/>
      <c r="O83" s="312"/>
      <c r="P83" s="312"/>
      <c r="Q83" s="312"/>
      <c r="R83" s="312"/>
      <c r="S83" s="312"/>
      <c r="T83" s="312"/>
      <c r="U83" s="312"/>
      <c r="V83" s="312"/>
      <c r="W83" s="312"/>
      <c r="X83" s="312"/>
      <c r="Y83" s="312"/>
      <c r="Z83" s="312"/>
    </row>
    <row r="84" spans="1:26">
      <c r="A84" s="318" t="s">
        <v>397</v>
      </c>
      <c r="B84" s="310">
        <v>2800</v>
      </c>
      <c r="C84" s="311" t="s">
        <v>1866</v>
      </c>
      <c r="D84" s="312"/>
      <c r="E84" s="312"/>
      <c r="F84" s="312"/>
      <c r="G84" s="312"/>
      <c r="H84" s="312"/>
      <c r="I84" s="312"/>
      <c r="J84" s="312"/>
      <c r="K84" s="312"/>
      <c r="L84" s="312"/>
      <c r="M84" s="312"/>
      <c r="N84" s="312"/>
      <c r="O84" s="312"/>
      <c r="P84" s="312"/>
      <c r="Q84" s="312"/>
      <c r="R84" s="312"/>
      <c r="S84" s="312"/>
      <c r="T84" s="312"/>
      <c r="U84" s="312"/>
      <c r="V84" s="312"/>
      <c r="W84" s="312"/>
      <c r="X84" s="312"/>
      <c r="Y84" s="312"/>
      <c r="Z84" s="312"/>
    </row>
    <row r="85" spans="1:26">
      <c r="A85" s="320" t="s">
        <v>549</v>
      </c>
      <c r="B85" s="310">
        <v>1014</v>
      </c>
      <c r="C85" s="311" t="s">
        <v>1866</v>
      </c>
      <c r="D85" s="312"/>
      <c r="E85" s="312"/>
      <c r="F85" s="312"/>
      <c r="G85" s="312"/>
      <c r="H85" s="312"/>
      <c r="I85" s="312"/>
      <c r="J85" s="312"/>
      <c r="K85" s="312"/>
      <c r="L85" s="312"/>
      <c r="M85" s="312"/>
      <c r="N85" s="312"/>
      <c r="O85" s="312"/>
      <c r="P85" s="312"/>
      <c r="Q85" s="312"/>
      <c r="R85" s="312"/>
      <c r="S85" s="312"/>
      <c r="T85" s="312"/>
      <c r="U85" s="312"/>
      <c r="V85" s="312"/>
      <c r="W85" s="312"/>
      <c r="X85" s="312"/>
      <c r="Y85" s="312"/>
      <c r="Z85" s="312"/>
    </row>
    <row r="86" spans="1:26">
      <c r="A86" s="318" t="s">
        <v>1149</v>
      </c>
      <c r="B86" s="310">
        <v>916</v>
      </c>
      <c r="C86" s="311" t="s">
        <v>1869</v>
      </c>
      <c r="D86" s="312"/>
      <c r="E86" s="312"/>
      <c r="F86" s="312"/>
      <c r="G86" s="312"/>
      <c r="H86" s="312"/>
      <c r="I86" s="312"/>
      <c r="J86" s="312"/>
      <c r="K86" s="312"/>
      <c r="L86" s="312"/>
      <c r="M86" s="312"/>
      <c r="N86" s="312"/>
      <c r="O86" s="312"/>
      <c r="P86" s="312"/>
      <c r="Q86" s="312"/>
      <c r="R86" s="312"/>
      <c r="S86" s="312"/>
      <c r="T86" s="312"/>
      <c r="U86" s="312"/>
      <c r="V86" s="312"/>
      <c r="W86" s="312"/>
      <c r="X86" s="312"/>
      <c r="Y86" s="312"/>
      <c r="Z86" s="312"/>
    </row>
    <row r="87" spans="1:26">
      <c r="A87" s="318" t="s">
        <v>60</v>
      </c>
      <c r="B87" s="310">
        <v>1374</v>
      </c>
      <c r="C87" s="311" t="s">
        <v>1869</v>
      </c>
      <c r="D87" s="313"/>
      <c r="E87" s="312"/>
      <c r="F87" s="312"/>
      <c r="G87" s="312"/>
      <c r="H87" s="312"/>
      <c r="I87" s="312"/>
      <c r="J87" s="312"/>
      <c r="K87" s="312"/>
      <c r="L87" s="312"/>
      <c r="M87" s="312"/>
      <c r="N87" s="312"/>
      <c r="O87" s="312"/>
      <c r="P87" s="312"/>
      <c r="Q87" s="312"/>
      <c r="R87" s="312"/>
      <c r="S87" s="312"/>
      <c r="T87" s="312"/>
      <c r="U87" s="312"/>
      <c r="V87" s="312"/>
      <c r="W87" s="312"/>
      <c r="X87" s="312"/>
      <c r="Y87" s="312"/>
      <c r="Z87" s="312"/>
    </row>
    <row r="88" spans="1:26">
      <c r="A88" s="318" t="s">
        <v>183</v>
      </c>
      <c r="B88" s="310">
        <v>3193</v>
      </c>
      <c r="C88" s="310" t="s">
        <v>1868</v>
      </c>
      <c r="D88" s="313"/>
      <c r="E88" s="312"/>
      <c r="F88" s="312"/>
      <c r="G88" s="312"/>
      <c r="H88" s="312"/>
      <c r="I88" s="312"/>
      <c r="J88" s="312"/>
      <c r="K88" s="312"/>
      <c r="L88" s="312"/>
      <c r="M88" s="312"/>
      <c r="N88" s="312"/>
      <c r="O88" s="312"/>
      <c r="P88" s="312"/>
      <c r="Q88" s="312"/>
      <c r="R88" s="312"/>
      <c r="S88" s="312"/>
      <c r="T88" s="312"/>
      <c r="U88" s="312"/>
      <c r="V88" s="312"/>
      <c r="W88" s="312"/>
      <c r="X88" s="312"/>
      <c r="Y88" s="312"/>
      <c r="Z88" s="312"/>
    </row>
    <row r="89" spans="1:26">
      <c r="A89" s="318" t="s">
        <v>1592</v>
      </c>
      <c r="B89" s="310">
        <v>54</v>
      </c>
      <c r="C89" s="310" t="s">
        <v>1868</v>
      </c>
      <c r="D89" s="313"/>
      <c r="E89" s="312"/>
      <c r="F89" s="312"/>
      <c r="G89" s="312"/>
      <c r="H89" s="312"/>
      <c r="I89" s="312"/>
      <c r="J89" s="312"/>
      <c r="K89" s="312"/>
      <c r="L89" s="312"/>
      <c r="M89" s="312"/>
      <c r="N89" s="312"/>
      <c r="O89" s="312"/>
      <c r="P89" s="312"/>
      <c r="Q89" s="312"/>
      <c r="R89" s="312"/>
      <c r="S89" s="312"/>
      <c r="T89" s="312"/>
      <c r="U89" s="312"/>
      <c r="V89" s="312"/>
      <c r="W89" s="312"/>
      <c r="X89" s="312"/>
      <c r="Y89" s="312"/>
      <c r="Z89" s="312"/>
    </row>
    <row r="90" spans="1:26">
      <c r="A90" s="318" t="s">
        <v>39</v>
      </c>
      <c r="B90" s="310">
        <f>3918+371</f>
        <v>4289</v>
      </c>
      <c r="C90" s="311" t="s">
        <v>1866</v>
      </c>
      <c r="D90" s="322"/>
      <c r="E90" s="312"/>
      <c r="F90" s="312"/>
      <c r="G90" s="312"/>
      <c r="H90" s="312"/>
      <c r="I90" s="312"/>
      <c r="J90" s="312"/>
      <c r="K90" s="312"/>
      <c r="L90" s="312"/>
      <c r="M90" s="312"/>
      <c r="N90" s="312"/>
      <c r="O90" s="312"/>
      <c r="P90" s="312"/>
      <c r="Q90" s="312"/>
      <c r="R90" s="312"/>
      <c r="S90" s="312"/>
      <c r="T90" s="312"/>
      <c r="U90" s="312"/>
      <c r="V90" s="312"/>
      <c r="W90" s="312"/>
      <c r="X90" s="312"/>
      <c r="Y90" s="312"/>
      <c r="Z90" s="312"/>
    </row>
    <row r="91" spans="1:26">
      <c r="A91" s="318" t="s">
        <v>398</v>
      </c>
      <c r="B91" s="310">
        <v>2082</v>
      </c>
      <c r="C91" s="310" t="s">
        <v>1867</v>
      </c>
      <c r="D91" s="313"/>
      <c r="E91" s="312"/>
      <c r="F91" s="312"/>
      <c r="G91" s="312"/>
      <c r="H91" s="312"/>
      <c r="I91" s="312"/>
      <c r="J91" s="312"/>
      <c r="K91" s="312"/>
      <c r="L91" s="312"/>
      <c r="M91" s="312"/>
      <c r="N91" s="312"/>
      <c r="O91" s="312"/>
      <c r="P91" s="312"/>
      <c r="Q91" s="312"/>
      <c r="R91" s="312"/>
      <c r="S91" s="312"/>
      <c r="T91" s="312"/>
      <c r="U91" s="312"/>
      <c r="V91" s="312"/>
      <c r="W91" s="312"/>
      <c r="X91" s="312"/>
      <c r="Y91" s="312"/>
      <c r="Z91" s="312"/>
    </row>
    <row r="92" spans="1:26">
      <c r="A92" s="318" t="s">
        <v>1276</v>
      </c>
      <c r="B92" s="310">
        <v>3985</v>
      </c>
      <c r="C92" s="311" t="s">
        <v>1866</v>
      </c>
      <c r="D92" s="313"/>
      <c r="E92" s="312"/>
      <c r="F92" s="312"/>
      <c r="G92" s="312"/>
      <c r="H92" s="312"/>
      <c r="I92" s="312"/>
      <c r="J92" s="312"/>
      <c r="K92" s="312"/>
      <c r="L92" s="312"/>
      <c r="M92" s="312"/>
      <c r="N92" s="312"/>
      <c r="O92" s="312"/>
      <c r="P92" s="312"/>
      <c r="Q92" s="312"/>
      <c r="R92" s="312"/>
      <c r="S92" s="312"/>
      <c r="T92" s="312"/>
      <c r="U92" s="312"/>
      <c r="V92" s="312"/>
      <c r="W92" s="312"/>
      <c r="X92" s="312"/>
      <c r="Y92" s="312"/>
      <c r="Z92" s="312"/>
    </row>
    <row r="93" spans="1:26">
      <c r="A93" s="318" t="s">
        <v>983</v>
      </c>
      <c r="B93" s="310">
        <v>6302</v>
      </c>
      <c r="C93" s="311" t="s">
        <v>1866</v>
      </c>
      <c r="D93" s="322"/>
      <c r="E93" s="312"/>
      <c r="F93" s="312"/>
      <c r="G93" s="312"/>
      <c r="H93" s="312"/>
      <c r="I93" s="312"/>
      <c r="J93" s="312"/>
      <c r="K93" s="312"/>
      <c r="L93" s="312"/>
      <c r="M93" s="312"/>
      <c r="N93" s="312"/>
      <c r="O93" s="312"/>
      <c r="P93" s="312"/>
      <c r="Q93" s="312"/>
      <c r="R93" s="312"/>
      <c r="S93" s="312"/>
      <c r="T93" s="312"/>
      <c r="U93" s="312"/>
      <c r="V93" s="312"/>
      <c r="W93" s="312"/>
      <c r="X93" s="312"/>
      <c r="Y93" s="312"/>
      <c r="Z93" s="312"/>
    </row>
    <row r="94" spans="1:26">
      <c r="A94" s="318" t="s">
        <v>162</v>
      </c>
      <c r="B94" s="310">
        <v>6625</v>
      </c>
      <c r="C94" s="311" t="s">
        <v>1866</v>
      </c>
      <c r="D94" s="313"/>
      <c r="E94" s="312"/>
      <c r="F94" s="312"/>
      <c r="G94" s="312"/>
      <c r="H94" s="312"/>
      <c r="I94" s="312"/>
      <c r="J94" s="312"/>
      <c r="K94" s="312"/>
      <c r="L94" s="312"/>
      <c r="M94" s="312"/>
      <c r="N94" s="312"/>
      <c r="O94" s="312"/>
      <c r="P94" s="312"/>
      <c r="Q94" s="312"/>
      <c r="R94" s="312"/>
      <c r="S94" s="312"/>
      <c r="T94" s="312"/>
      <c r="U94" s="312"/>
      <c r="V94" s="312"/>
      <c r="W94" s="312"/>
      <c r="X94" s="312"/>
      <c r="Y94" s="312"/>
      <c r="Z94" s="312"/>
    </row>
    <row r="95" spans="1:26">
      <c r="A95" s="318" t="s">
        <v>637</v>
      </c>
      <c r="B95" s="310">
        <v>2027</v>
      </c>
      <c r="C95" s="310" t="s">
        <v>1868</v>
      </c>
      <c r="D95" s="313"/>
      <c r="E95" s="312"/>
      <c r="F95" s="312"/>
      <c r="G95" s="312"/>
      <c r="H95" s="312"/>
      <c r="I95" s="312"/>
      <c r="J95" s="312"/>
      <c r="K95" s="312"/>
      <c r="L95" s="312"/>
      <c r="M95" s="312"/>
      <c r="N95" s="312"/>
      <c r="O95" s="312"/>
      <c r="P95" s="312"/>
      <c r="Q95" s="312"/>
      <c r="R95" s="312"/>
      <c r="S95" s="312"/>
      <c r="T95" s="312"/>
      <c r="U95" s="312"/>
      <c r="V95" s="312"/>
      <c r="W95" s="312"/>
      <c r="X95" s="312"/>
      <c r="Y95" s="312"/>
      <c r="Z95" s="312"/>
    </row>
    <row r="96" spans="1:26">
      <c r="A96" s="318" t="s">
        <v>1039</v>
      </c>
      <c r="B96" s="310">
        <v>6442</v>
      </c>
      <c r="C96" s="310" t="s">
        <v>1868</v>
      </c>
      <c r="D96" s="313"/>
      <c r="E96" s="312"/>
      <c r="F96" s="312"/>
      <c r="G96" s="312"/>
      <c r="H96" s="312"/>
      <c r="I96" s="312"/>
      <c r="J96" s="312"/>
      <c r="K96" s="312"/>
      <c r="L96" s="312"/>
      <c r="M96" s="312"/>
      <c r="N96" s="312"/>
      <c r="O96" s="312"/>
      <c r="P96" s="312"/>
      <c r="Q96" s="312"/>
      <c r="R96" s="312"/>
      <c r="S96" s="312"/>
      <c r="T96" s="312"/>
      <c r="U96" s="312"/>
      <c r="V96" s="312"/>
      <c r="W96" s="312"/>
      <c r="X96" s="312"/>
      <c r="Y96" s="312"/>
      <c r="Z96" s="312"/>
    </row>
    <row r="97" spans="1:26">
      <c r="A97" s="318" t="s">
        <v>1900</v>
      </c>
      <c r="B97" s="310">
        <v>124</v>
      </c>
      <c r="C97" s="310" t="s">
        <v>1868</v>
      </c>
      <c r="D97" s="313"/>
      <c r="E97" s="312"/>
      <c r="F97" s="312"/>
      <c r="G97" s="312"/>
      <c r="H97" s="312"/>
      <c r="I97" s="312"/>
      <c r="J97" s="312"/>
      <c r="K97" s="312"/>
      <c r="L97" s="312"/>
      <c r="M97" s="312"/>
      <c r="N97" s="312"/>
      <c r="O97" s="312"/>
      <c r="P97" s="312"/>
      <c r="Q97" s="312"/>
      <c r="R97" s="312"/>
      <c r="S97" s="312"/>
      <c r="T97" s="312"/>
      <c r="U97" s="312"/>
      <c r="V97" s="312"/>
      <c r="W97" s="312"/>
      <c r="X97" s="312"/>
      <c r="Y97" s="312"/>
      <c r="Z97" s="312"/>
    </row>
    <row r="98" spans="1:26">
      <c r="A98" s="318" t="s">
        <v>613</v>
      </c>
      <c r="B98" s="310">
        <v>77</v>
      </c>
      <c r="C98" s="311" t="s">
        <v>1867</v>
      </c>
      <c r="D98" s="312"/>
      <c r="E98" s="312"/>
      <c r="F98" s="312"/>
      <c r="G98" s="312"/>
      <c r="H98" s="312"/>
      <c r="I98" s="312"/>
      <c r="J98" s="312"/>
      <c r="K98" s="312"/>
      <c r="L98" s="312"/>
      <c r="M98" s="312"/>
      <c r="N98" s="312"/>
      <c r="O98" s="312"/>
      <c r="P98" s="312"/>
      <c r="Q98" s="312"/>
      <c r="R98" s="312"/>
      <c r="S98" s="312"/>
      <c r="T98" s="312"/>
      <c r="U98" s="312"/>
      <c r="V98" s="312"/>
      <c r="W98" s="312"/>
      <c r="X98" s="312"/>
      <c r="Y98" s="312"/>
      <c r="Z98" s="312"/>
    </row>
    <row r="99" spans="1:26">
      <c r="A99" s="318" t="s">
        <v>159</v>
      </c>
      <c r="B99" s="310">
        <v>664</v>
      </c>
      <c r="C99" s="311" t="s">
        <v>1866</v>
      </c>
      <c r="D99" s="312"/>
      <c r="E99" s="312"/>
      <c r="F99" s="312"/>
      <c r="G99" s="312"/>
      <c r="H99" s="312"/>
      <c r="I99" s="312"/>
      <c r="J99" s="312"/>
      <c r="K99" s="312"/>
      <c r="L99" s="312"/>
      <c r="M99" s="312"/>
      <c r="N99" s="312"/>
      <c r="O99" s="312"/>
      <c r="P99" s="312"/>
      <c r="Q99" s="312"/>
      <c r="R99" s="312"/>
      <c r="S99" s="312"/>
      <c r="T99" s="312"/>
      <c r="U99" s="312"/>
      <c r="V99" s="312"/>
      <c r="W99" s="312"/>
      <c r="X99" s="312"/>
      <c r="Y99" s="312"/>
      <c r="Z99" s="312"/>
    </row>
    <row r="100" spans="1:26">
      <c r="A100" s="318" t="s">
        <v>1480</v>
      </c>
      <c r="B100" s="310">
        <v>1700</v>
      </c>
      <c r="C100" s="311" t="s">
        <v>1866</v>
      </c>
      <c r="D100" s="312"/>
      <c r="E100" s="312"/>
      <c r="F100" s="312"/>
      <c r="G100" s="312"/>
      <c r="H100" s="312"/>
      <c r="I100" s="312"/>
      <c r="J100" s="312"/>
      <c r="K100" s="312"/>
      <c r="L100" s="312"/>
      <c r="M100" s="312"/>
      <c r="N100" s="312"/>
      <c r="O100" s="312"/>
      <c r="P100" s="312"/>
      <c r="Q100" s="312"/>
      <c r="R100" s="312"/>
      <c r="S100" s="312"/>
      <c r="T100" s="312"/>
      <c r="U100" s="312"/>
      <c r="V100" s="312"/>
      <c r="W100" s="312"/>
      <c r="X100" s="312"/>
      <c r="Y100" s="312"/>
      <c r="Z100" s="312"/>
    </row>
    <row r="101" spans="1:26">
      <c r="A101" s="318" t="s">
        <v>1155</v>
      </c>
      <c r="B101" s="310">
        <v>3317</v>
      </c>
      <c r="C101" s="311" t="s">
        <v>1866</v>
      </c>
      <c r="D101" s="312"/>
      <c r="E101" s="356"/>
      <c r="F101" s="312"/>
      <c r="G101" s="312"/>
      <c r="H101" s="312"/>
      <c r="I101" s="312"/>
      <c r="J101" s="312"/>
      <c r="K101" s="312"/>
      <c r="L101" s="312"/>
      <c r="M101" s="312"/>
      <c r="N101" s="312"/>
      <c r="O101" s="312"/>
      <c r="P101" s="312"/>
      <c r="Q101" s="312"/>
      <c r="R101" s="312"/>
      <c r="S101" s="312"/>
      <c r="T101" s="312"/>
      <c r="U101" s="312"/>
      <c r="V101" s="312"/>
      <c r="W101" s="312"/>
      <c r="X101" s="312"/>
      <c r="Y101" s="312"/>
      <c r="Z101" s="312"/>
    </row>
    <row r="102" spans="1:26">
      <c r="A102" s="323"/>
      <c r="B102" s="314">
        <f>SUM(B4:B101)</f>
        <v>207549</v>
      </c>
      <c r="C102" s="314"/>
      <c r="D102" s="312"/>
      <c r="E102" s="312"/>
      <c r="F102" s="312"/>
      <c r="G102" s="312"/>
      <c r="H102" s="312"/>
      <c r="I102" s="312"/>
      <c r="J102" s="312"/>
      <c r="K102" s="312"/>
      <c r="L102" s="312"/>
      <c r="M102" s="312"/>
      <c r="N102" s="312"/>
      <c r="O102" s="312"/>
      <c r="P102" s="312"/>
      <c r="Q102" s="312"/>
      <c r="R102" s="312"/>
      <c r="S102" s="312"/>
      <c r="T102" s="312"/>
      <c r="U102" s="312"/>
      <c r="V102" s="312"/>
      <c r="W102" s="312"/>
      <c r="X102" s="312"/>
      <c r="Y102" s="312"/>
      <c r="Z102" s="312"/>
    </row>
    <row r="104" spans="1:26">
      <c r="B104" s="324"/>
    </row>
  </sheetData>
  <autoFilter ref="A3:C102"/>
  <mergeCells count="1">
    <mergeCell ref="A2:C2"/>
  </mergeCells>
  <phoneticPr fontId="0" type="noConversion"/>
  <pageMargins left="0.25" right="0.25" top="0.75" bottom="0.75" header="0.3" footer="0.3"/>
  <pageSetup paperSize="9" scale="8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Foglio16"/>
  <dimension ref="A1:F255"/>
  <sheetViews>
    <sheetView zoomScaleNormal="100" workbookViewId="0">
      <pane ySplit="2" topLeftCell="A108" activePane="bottomLeft" state="frozen"/>
      <selection activeCell="C76" activeCellId="1" sqref="A69:C69 C76"/>
      <selection pane="bottomLeft" activeCell="F114" sqref="F114"/>
    </sheetView>
  </sheetViews>
  <sheetFormatPr defaultRowHeight="12.75"/>
  <cols>
    <col min="1" max="1" width="60.42578125" style="42" customWidth="1"/>
    <col min="2" max="2" width="21.7109375" style="42" customWidth="1"/>
    <col min="3" max="16384" width="9.140625" style="42"/>
  </cols>
  <sheetData>
    <row r="1" spans="1:3">
      <c r="B1" s="127"/>
    </row>
    <row r="2" spans="1:3" ht="18.75">
      <c r="A2" s="362" t="s">
        <v>2128</v>
      </c>
      <c r="B2" s="362"/>
      <c r="C2" s="362"/>
    </row>
    <row r="3" spans="1:3">
      <c r="A3" s="139" t="s">
        <v>1268</v>
      </c>
      <c r="B3" s="127"/>
    </row>
    <row r="4" spans="1:3">
      <c r="A4" s="197" t="s">
        <v>1122</v>
      </c>
      <c r="B4" s="197" t="s">
        <v>686</v>
      </c>
    </row>
    <row r="5" spans="1:3">
      <c r="A5" s="140" t="s">
        <v>396</v>
      </c>
      <c r="B5" s="141">
        <v>10867</v>
      </c>
    </row>
    <row r="6" spans="1:3">
      <c r="A6" s="143" t="s">
        <v>694</v>
      </c>
      <c r="B6" s="142">
        <v>1657</v>
      </c>
    </row>
    <row r="7" spans="1:3">
      <c r="A7" s="143" t="s">
        <v>246</v>
      </c>
      <c r="B7" s="142">
        <v>36184</v>
      </c>
    </row>
    <row r="8" spans="1:3">
      <c r="A8" s="143" t="s">
        <v>476</v>
      </c>
      <c r="B8" s="142">
        <v>5153</v>
      </c>
    </row>
    <row r="9" spans="1:3">
      <c r="A9" s="143" t="s">
        <v>27</v>
      </c>
      <c r="B9" s="142">
        <v>1397</v>
      </c>
    </row>
    <row r="10" spans="1:3">
      <c r="A10" s="197" t="s">
        <v>658</v>
      </c>
      <c r="B10" s="345" t="s">
        <v>686</v>
      </c>
    </row>
    <row r="11" spans="1:3">
      <c r="A11" s="143" t="s">
        <v>411</v>
      </c>
      <c r="B11" s="142">
        <v>7201</v>
      </c>
    </row>
    <row r="12" spans="1:3">
      <c r="A12" s="143" t="s">
        <v>1483</v>
      </c>
      <c r="B12" s="142">
        <v>5477</v>
      </c>
    </row>
    <row r="13" spans="1:3">
      <c r="A13" s="143" t="s">
        <v>187</v>
      </c>
      <c r="B13" s="142">
        <v>10822</v>
      </c>
    </row>
    <row r="14" spans="1:3">
      <c r="A14" s="143" t="s">
        <v>1335</v>
      </c>
      <c r="B14" s="142">
        <v>930</v>
      </c>
    </row>
    <row r="15" spans="1:3">
      <c r="A15" s="143" t="s">
        <v>117</v>
      </c>
      <c r="B15" s="142">
        <v>1658</v>
      </c>
    </row>
    <row r="16" spans="1:3">
      <c r="A16" s="143" t="s">
        <v>412</v>
      </c>
      <c r="B16" s="142">
        <v>3765</v>
      </c>
    </row>
    <row r="17" spans="1:2">
      <c r="A17" s="143" t="s">
        <v>161</v>
      </c>
      <c r="B17" s="142">
        <v>7191</v>
      </c>
    </row>
    <row r="18" spans="1:2">
      <c r="A18" s="143" t="s">
        <v>1169</v>
      </c>
      <c r="B18" s="142">
        <v>6625</v>
      </c>
    </row>
    <row r="19" spans="1:2">
      <c r="A19" s="143" t="s">
        <v>582</v>
      </c>
      <c r="B19" s="142">
        <v>7741</v>
      </c>
    </row>
    <row r="20" spans="1:2">
      <c r="A20" s="143" t="s">
        <v>1299</v>
      </c>
      <c r="B20" s="142">
        <v>29917</v>
      </c>
    </row>
    <row r="21" spans="1:2">
      <c r="A21" s="143" t="s">
        <v>1038</v>
      </c>
      <c r="B21" s="142">
        <v>593</v>
      </c>
    </row>
    <row r="22" spans="1:2" ht="23.25" customHeight="1">
      <c r="A22" s="143" t="s">
        <v>1294</v>
      </c>
      <c r="B22" s="142">
        <v>13796</v>
      </c>
    </row>
    <row r="23" spans="1:2">
      <c r="A23" s="143" t="s">
        <v>1295</v>
      </c>
      <c r="B23" s="142">
        <v>7674</v>
      </c>
    </row>
    <row r="24" spans="1:2">
      <c r="A24" s="143" t="s">
        <v>410</v>
      </c>
      <c r="B24" s="142">
        <v>6043</v>
      </c>
    </row>
    <row r="25" spans="1:2">
      <c r="A25" s="143" t="s">
        <v>470</v>
      </c>
      <c r="B25" s="142">
        <v>11435</v>
      </c>
    </row>
    <row r="26" spans="1:2">
      <c r="A26" s="143" t="s">
        <v>269</v>
      </c>
      <c r="B26" s="142">
        <v>2818</v>
      </c>
    </row>
    <row r="27" spans="1:2">
      <c r="A27" s="143" t="s">
        <v>688</v>
      </c>
      <c r="B27" s="142">
        <v>6442</v>
      </c>
    </row>
    <row r="28" spans="1:2">
      <c r="A28" s="139" t="s">
        <v>1269</v>
      </c>
      <c r="B28" s="127"/>
    </row>
    <row r="29" spans="1:2">
      <c r="A29" s="197" t="s">
        <v>861</v>
      </c>
      <c r="B29" s="197" t="s">
        <v>686</v>
      </c>
    </row>
    <row r="30" spans="1:2" ht="44.25" customHeight="1">
      <c r="A30" s="140" t="s">
        <v>862</v>
      </c>
      <c r="B30" s="142">
        <v>1682</v>
      </c>
    </row>
    <row r="31" spans="1:2" ht="12.75" customHeight="1">
      <c r="A31" s="140" t="s">
        <v>556</v>
      </c>
      <c r="B31" s="142">
        <v>8140</v>
      </c>
    </row>
    <row r="32" spans="1:2">
      <c r="A32" s="140" t="s">
        <v>557</v>
      </c>
      <c r="B32" s="142">
        <v>537</v>
      </c>
    </row>
    <row r="33" spans="1:3">
      <c r="A33" s="140" t="s">
        <v>557</v>
      </c>
      <c r="B33" s="142">
        <v>798</v>
      </c>
    </row>
    <row r="34" spans="1:3" ht="15" customHeight="1">
      <c r="A34" s="140" t="s">
        <v>558</v>
      </c>
      <c r="B34" s="142">
        <v>8966</v>
      </c>
    </row>
    <row r="35" spans="1:3">
      <c r="A35" s="140" t="s">
        <v>1430</v>
      </c>
      <c r="B35" s="142">
        <v>2009</v>
      </c>
    </row>
    <row r="36" spans="1:3" ht="12.75" customHeight="1">
      <c r="A36" s="143" t="s">
        <v>1431</v>
      </c>
      <c r="B36" s="142">
        <v>15259</v>
      </c>
    </row>
    <row r="37" spans="1:3">
      <c r="A37" s="143" t="s">
        <v>559</v>
      </c>
      <c r="B37" s="142">
        <v>2751</v>
      </c>
    </row>
    <row r="38" spans="1:3" ht="25.5" customHeight="1">
      <c r="A38" s="140" t="s">
        <v>1078</v>
      </c>
      <c r="B38" s="142">
        <v>14576</v>
      </c>
      <c r="C38" s="120"/>
    </row>
    <row r="39" spans="1:3" ht="24.75" customHeight="1">
      <c r="A39" s="140" t="s">
        <v>568</v>
      </c>
      <c r="B39" s="142">
        <v>10890</v>
      </c>
      <c r="C39" s="120"/>
    </row>
    <row r="40" spans="1:3">
      <c r="A40" s="140" t="s">
        <v>928</v>
      </c>
      <c r="B40" s="142">
        <v>7352</v>
      </c>
      <c r="C40" s="120"/>
    </row>
    <row r="41" spans="1:3">
      <c r="A41" s="140" t="s">
        <v>1244</v>
      </c>
      <c r="B41" s="142">
        <v>4772</v>
      </c>
    </row>
    <row r="42" spans="1:3" ht="12.75" customHeight="1">
      <c r="A42" s="140" t="s">
        <v>887</v>
      </c>
      <c r="B42" s="142">
        <v>1393</v>
      </c>
    </row>
    <row r="43" spans="1:3">
      <c r="A43" s="143" t="s">
        <v>1218</v>
      </c>
      <c r="B43" s="142">
        <v>3718</v>
      </c>
    </row>
    <row r="44" spans="1:3">
      <c r="A44" s="143" t="s">
        <v>750</v>
      </c>
      <c r="B44" s="142">
        <v>13280</v>
      </c>
    </row>
    <row r="45" spans="1:3" ht="25.5" customHeight="1">
      <c r="A45" s="143" t="s">
        <v>226</v>
      </c>
      <c r="B45" s="142">
        <v>4813</v>
      </c>
    </row>
    <row r="46" spans="1:3">
      <c r="A46" s="143" t="s">
        <v>352</v>
      </c>
      <c r="B46" s="142">
        <v>1380</v>
      </c>
    </row>
    <row r="47" spans="1:3">
      <c r="A47" s="143" t="s">
        <v>461</v>
      </c>
      <c r="B47" s="142">
        <v>2176</v>
      </c>
    </row>
    <row r="48" spans="1:3">
      <c r="A48" s="143" t="s">
        <v>1370</v>
      </c>
      <c r="B48" s="142">
        <v>2932</v>
      </c>
    </row>
    <row r="49" spans="1:3">
      <c r="A49" s="143" t="s">
        <v>806</v>
      </c>
      <c r="B49" s="142">
        <v>987</v>
      </c>
    </row>
    <row r="50" spans="1:3">
      <c r="A50" s="143" t="s">
        <v>413</v>
      </c>
      <c r="B50" s="142">
        <v>2622</v>
      </c>
    </row>
    <row r="51" spans="1:3">
      <c r="A51" s="143" t="s">
        <v>1223</v>
      </c>
      <c r="B51" s="142">
        <v>1754</v>
      </c>
    </row>
    <row r="52" spans="1:3">
      <c r="A52" s="143" t="s">
        <v>1224</v>
      </c>
      <c r="B52" s="142">
        <v>6999</v>
      </c>
    </row>
    <row r="53" spans="1:3" ht="25.5" customHeight="1">
      <c r="A53" s="143" t="s">
        <v>1005</v>
      </c>
      <c r="B53" s="142">
        <v>2500</v>
      </c>
      <c r="C53" s="41"/>
    </row>
    <row r="54" spans="1:3">
      <c r="A54" s="143" t="s">
        <v>1150</v>
      </c>
      <c r="B54" s="142">
        <v>6392</v>
      </c>
      <c r="C54" s="41"/>
    </row>
    <row r="55" spans="1:3" ht="12.75" customHeight="1">
      <c r="A55" s="143" t="s">
        <v>1300</v>
      </c>
      <c r="B55" s="142">
        <v>1724</v>
      </c>
      <c r="C55" s="41"/>
    </row>
    <row r="56" spans="1:3">
      <c r="A56" s="143" t="s">
        <v>108</v>
      </c>
      <c r="B56" s="142">
        <v>3109</v>
      </c>
      <c r="C56" s="41"/>
    </row>
    <row r="57" spans="1:3">
      <c r="A57" s="143" t="s">
        <v>823</v>
      </c>
      <c r="B57" s="142">
        <v>1880</v>
      </c>
      <c r="C57" s="41"/>
    </row>
    <row r="58" spans="1:3" ht="17.25" customHeight="1">
      <c r="A58" s="143" t="s">
        <v>262</v>
      </c>
      <c r="B58" s="142">
        <v>529</v>
      </c>
      <c r="C58" s="41"/>
    </row>
    <row r="59" spans="1:3" ht="12.75" customHeight="1">
      <c r="A59" s="143" t="s">
        <v>1048</v>
      </c>
      <c r="B59" s="142">
        <v>601</v>
      </c>
      <c r="C59" s="41"/>
    </row>
    <row r="60" spans="1:3">
      <c r="A60" s="143" t="s">
        <v>700</v>
      </c>
      <c r="B60" s="142">
        <v>2697</v>
      </c>
      <c r="C60" s="41"/>
    </row>
    <row r="61" spans="1:3" ht="13.5" customHeight="1">
      <c r="A61" s="143" t="s">
        <v>701</v>
      </c>
      <c r="B61" s="142">
        <v>1289</v>
      </c>
      <c r="C61" s="41"/>
    </row>
    <row r="62" spans="1:3">
      <c r="A62" s="143" t="s">
        <v>372</v>
      </c>
      <c r="B62" s="142">
        <v>295</v>
      </c>
      <c r="C62" s="41"/>
    </row>
    <row r="63" spans="1:3" ht="12.75" customHeight="1">
      <c r="A63" s="143" t="s">
        <v>25</v>
      </c>
      <c r="B63" s="142">
        <v>7977</v>
      </c>
      <c r="C63" s="41"/>
    </row>
    <row r="64" spans="1:3">
      <c r="A64" s="143" t="s">
        <v>26</v>
      </c>
      <c r="B64" s="142">
        <v>1547</v>
      </c>
      <c r="C64" s="41"/>
    </row>
    <row r="65" spans="1:3">
      <c r="A65" s="143" t="s">
        <v>1458</v>
      </c>
      <c r="B65" s="142">
        <v>2562</v>
      </c>
      <c r="C65" s="41"/>
    </row>
    <row r="66" spans="1:3" ht="12.75" customHeight="1">
      <c r="A66" s="143" t="s">
        <v>28</v>
      </c>
      <c r="B66" s="142">
        <v>3386</v>
      </c>
      <c r="C66" s="41"/>
    </row>
    <row r="67" spans="1:3" ht="25.5" customHeight="1">
      <c r="A67" s="143" t="s">
        <v>1301</v>
      </c>
      <c r="B67" s="142">
        <v>2475</v>
      </c>
      <c r="C67" s="41"/>
    </row>
    <row r="68" spans="1:3">
      <c r="A68" s="143" t="s">
        <v>374</v>
      </c>
      <c r="B68" s="142">
        <v>2722</v>
      </c>
      <c r="C68" s="41"/>
    </row>
    <row r="69" spans="1:3">
      <c r="A69" s="143" t="s">
        <v>375</v>
      </c>
      <c r="B69" s="142">
        <v>1216</v>
      </c>
      <c r="C69" s="41"/>
    </row>
    <row r="70" spans="1:3">
      <c r="A70" s="143" t="s">
        <v>1698</v>
      </c>
      <c r="B70" s="142">
        <v>115</v>
      </c>
      <c r="C70" s="41"/>
    </row>
    <row r="71" spans="1:3">
      <c r="A71" s="140" t="s">
        <v>29</v>
      </c>
      <c r="B71" s="142">
        <v>434</v>
      </c>
      <c r="C71" s="41"/>
    </row>
    <row r="72" spans="1:3">
      <c r="A72" s="140" t="s">
        <v>584</v>
      </c>
      <c r="B72" s="142">
        <v>5080</v>
      </c>
      <c r="C72" s="41"/>
    </row>
    <row r="73" spans="1:3">
      <c r="A73" s="140" t="s">
        <v>1462</v>
      </c>
      <c r="B73" s="142">
        <v>13288</v>
      </c>
      <c r="C73" s="41"/>
    </row>
    <row r="74" spans="1:3">
      <c r="A74" s="140" t="s">
        <v>1432</v>
      </c>
      <c r="B74" s="142">
        <v>4799</v>
      </c>
      <c r="C74" s="41"/>
    </row>
    <row r="75" spans="1:3">
      <c r="A75" s="143" t="s">
        <v>233</v>
      </c>
      <c r="B75" s="142">
        <v>19245</v>
      </c>
      <c r="C75" s="41"/>
    </row>
    <row r="76" spans="1:3">
      <c r="A76" s="197" t="s">
        <v>540</v>
      </c>
      <c r="B76" s="197" t="s">
        <v>686</v>
      </c>
    </row>
    <row r="77" spans="1:3">
      <c r="A77" s="140" t="s">
        <v>896</v>
      </c>
      <c r="B77" s="142">
        <v>915</v>
      </c>
    </row>
    <row r="78" spans="1:3">
      <c r="A78" s="143" t="s">
        <v>433</v>
      </c>
      <c r="B78" s="142">
        <v>7900</v>
      </c>
    </row>
    <row r="79" spans="1:3">
      <c r="A79" s="140" t="s">
        <v>5</v>
      </c>
      <c r="B79" s="142">
        <v>4621</v>
      </c>
    </row>
    <row r="80" spans="1:3">
      <c r="A80" s="140" t="s">
        <v>1460</v>
      </c>
      <c r="B80" s="142">
        <v>435</v>
      </c>
    </row>
    <row r="81" spans="1:2">
      <c r="A81" s="140" t="s">
        <v>434</v>
      </c>
      <c r="B81" s="142">
        <v>166</v>
      </c>
    </row>
    <row r="82" spans="1:2">
      <c r="A82" s="140" t="s">
        <v>1207</v>
      </c>
      <c r="B82" s="142">
        <v>1566</v>
      </c>
    </row>
    <row r="83" spans="1:2">
      <c r="A83" s="140" t="s">
        <v>1208</v>
      </c>
      <c r="B83" s="142">
        <v>1597</v>
      </c>
    </row>
    <row r="84" spans="1:2">
      <c r="A84" s="140" t="s">
        <v>120</v>
      </c>
      <c r="B84" s="142">
        <v>591</v>
      </c>
    </row>
    <row r="85" spans="1:2">
      <c r="A85" s="143" t="s">
        <v>298</v>
      </c>
      <c r="B85" s="142">
        <v>2350</v>
      </c>
    </row>
    <row r="86" spans="1:2">
      <c r="A86" s="143" t="s">
        <v>1591</v>
      </c>
      <c r="B86" s="142">
        <v>660</v>
      </c>
    </row>
    <row r="87" spans="1:2">
      <c r="A87" s="140" t="s">
        <v>1459</v>
      </c>
      <c r="B87" s="142">
        <v>888</v>
      </c>
    </row>
    <row r="88" spans="1:2">
      <c r="A88" s="140" t="s">
        <v>595</v>
      </c>
      <c r="B88" s="142">
        <v>1013</v>
      </c>
    </row>
    <row r="89" spans="1:2">
      <c r="A89" s="140" t="s">
        <v>1461</v>
      </c>
      <c r="B89" s="142">
        <v>1113</v>
      </c>
    </row>
    <row r="90" spans="1:2">
      <c r="A90" s="140" t="s">
        <v>86</v>
      </c>
      <c r="B90" s="142">
        <v>882</v>
      </c>
    </row>
    <row r="91" spans="1:2">
      <c r="A91" s="140" t="s">
        <v>1493</v>
      </c>
      <c r="B91" s="142">
        <f>3845+760+2027</f>
        <v>6632</v>
      </c>
    </row>
    <row r="92" spans="1:2">
      <c r="A92" s="140" t="s">
        <v>1499</v>
      </c>
      <c r="B92" s="142">
        <v>979</v>
      </c>
    </row>
    <row r="93" spans="1:2">
      <c r="A93" s="140" t="s">
        <v>1699</v>
      </c>
      <c r="B93" s="142">
        <v>1734</v>
      </c>
    </row>
    <row r="94" spans="1:2">
      <c r="A94" s="140" t="s">
        <v>1336</v>
      </c>
      <c r="B94" s="142">
        <v>2430</v>
      </c>
    </row>
    <row r="95" spans="1:2">
      <c r="A95" s="139" t="s">
        <v>115</v>
      </c>
      <c r="B95" s="142"/>
    </row>
    <row r="96" spans="1:2">
      <c r="A96" s="197" t="s">
        <v>542</v>
      </c>
      <c r="B96" s="197" t="s">
        <v>686</v>
      </c>
    </row>
    <row r="97" spans="1:2">
      <c r="A97" s="140" t="s">
        <v>435</v>
      </c>
      <c r="B97" s="142">
        <v>1090</v>
      </c>
    </row>
    <row r="98" spans="1:2">
      <c r="A98" s="143" t="s">
        <v>421</v>
      </c>
      <c r="B98" s="142">
        <v>834</v>
      </c>
    </row>
    <row r="99" spans="1:2">
      <c r="A99" s="143" t="s">
        <v>436</v>
      </c>
      <c r="B99" s="142">
        <v>2189</v>
      </c>
    </row>
    <row r="100" spans="1:2">
      <c r="A100" s="143" t="s">
        <v>1497</v>
      </c>
      <c r="B100" s="142">
        <v>6000</v>
      </c>
    </row>
    <row r="101" spans="1:2">
      <c r="A101" s="143" t="s">
        <v>1137</v>
      </c>
      <c r="B101" s="142">
        <v>16195</v>
      </c>
    </row>
    <row r="102" spans="1:2">
      <c r="A102" s="143" t="s">
        <v>437</v>
      </c>
      <c r="B102" s="142">
        <v>7382</v>
      </c>
    </row>
    <row r="103" spans="1:2" s="41" customFormat="1">
      <c r="A103" s="143" t="s">
        <v>393</v>
      </c>
      <c r="B103" s="142">
        <v>938</v>
      </c>
    </row>
    <row r="104" spans="1:2">
      <c r="A104" s="140" t="s">
        <v>438</v>
      </c>
      <c r="B104" s="142">
        <v>8276</v>
      </c>
    </row>
    <row r="105" spans="1:2">
      <c r="A105" s="140" t="s">
        <v>439</v>
      </c>
      <c r="B105" s="142">
        <v>885</v>
      </c>
    </row>
    <row r="106" spans="1:2">
      <c r="A106" s="140" t="s">
        <v>1022</v>
      </c>
      <c r="B106" s="142">
        <v>3055</v>
      </c>
    </row>
    <row r="107" spans="1:2">
      <c r="A107" s="140" t="s">
        <v>135</v>
      </c>
      <c r="B107" s="142">
        <v>4411</v>
      </c>
    </row>
    <row r="108" spans="1:2">
      <c r="A108" s="140" t="s">
        <v>136</v>
      </c>
      <c r="B108" s="142">
        <v>552</v>
      </c>
    </row>
    <row r="109" spans="1:2">
      <c r="A109" s="140" t="s">
        <v>201</v>
      </c>
      <c r="B109" s="142">
        <v>2407</v>
      </c>
    </row>
    <row r="110" spans="1:2">
      <c r="A110" s="140" t="s">
        <v>137</v>
      </c>
      <c r="B110" s="142">
        <v>2909</v>
      </c>
    </row>
    <row r="111" spans="1:2">
      <c r="A111" s="140" t="s">
        <v>951</v>
      </c>
      <c r="B111" s="141">
        <v>1141</v>
      </c>
    </row>
    <row r="112" spans="1:2">
      <c r="A112" s="140" t="s">
        <v>1484</v>
      </c>
      <c r="B112" s="141">
        <v>11673</v>
      </c>
    </row>
    <row r="113" spans="1:6">
      <c r="A113" s="140" t="s">
        <v>952</v>
      </c>
      <c r="B113" s="141">
        <v>5410</v>
      </c>
    </row>
    <row r="114" spans="1:6">
      <c r="A114" s="140" t="s">
        <v>539</v>
      </c>
      <c r="B114" s="141">
        <v>16995</v>
      </c>
      <c r="F114" s="42" t="s">
        <v>189</v>
      </c>
    </row>
    <row r="115" spans="1:6" ht="25.5">
      <c r="A115" s="140" t="s">
        <v>801</v>
      </c>
      <c r="B115" s="152">
        <v>3665</v>
      </c>
    </row>
    <row r="116" spans="1:6">
      <c r="A116" s="140" t="s">
        <v>802</v>
      </c>
      <c r="B116" s="141">
        <v>6882</v>
      </c>
    </row>
    <row r="117" spans="1:6" ht="26.25" customHeight="1">
      <c r="A117" s="140" t="s">
        <v>803</v>
      </c>
      <c r="B117" s="141">
        <v>10049</v>
      </c>
    </row>
    <row r="118" spans="1:6">
      <c r="A118" s="140" t="s">
        <v>804</v>
      </c>
      <c r="B118" s="141">
        <v>6533</v>
      </c>
    </row>
    <row r="119" spans="1:6">
      <c r="A119" s="140" t="s">
        <v>805</v>
      </c>
      <c r="B119" s="141">
        <v>1264</v>
      </c>
    </row>
    <row r="120" spans="1:6">
      <c r="A120" s="140" t="s">
        <v>191</v>
      </c>
      <c r="B120" s="141">
        <v>1448</v>
      </c>
    </row>
    <row r="121" spans="1:6">
      <c r="A121" s="197" t="s">
        <v>1201</v>
      </c>
      <c r="B121" s="197" t="s">
        <v>686</v>
      </c>
    </row>
    <row r="122" spans="1:6">
      <c r="A122" s="143" t="s">
        <v>192</v>
      </c>
      <c r="B122" s="141">
        <v>3522</v>
      </c>
    </row>
    <row r="123" spans="1:6">
      <c r="A123" s="143" t="s">
        <v>186</v>
      </c>
      <c r="B123" s="141">
        <v>644</v>
      </c>
    </row>
    <row r="124" spans="1:6">
      <c r="A124" s="143" t="s">
        <v>854</v>
      </c>
      <c r="B124" s="141">
        <v>1165</v>
      </c>
    </row>
    <row r="125" spans="1:6">
      <c r="A125" s="143" t="s">
        <v>193</v>
      </c>
      <c r="B125" s="141">
        <v>1185</v>
      </c>
    </row>
    <row r="126" spans="1:6" ht="23.25" customHeight="1">
      <c r="A126" s="143" t="s">
        <v>194</v>
      </c>
      <c r="B126" s="141">
        <v>11858</v>
      </c>
    </row>
    <row r="127" spans="1:6">
      <c r="A127" s="143" t="s">
        <v>195</v>
      </c>
      <c r="B127" s="141">
        <v>1675</v>
      </c>
    </row>
    <row r="128" spans="1:6">
      <c r="A128" s="143" t="s">
        <v>316</v>
      </c>
      <c r="B128" s="141">
        <v>4583</v>
      </c>
    </row>
    <row r="129" spans="1:4">
      <c r="A129" s="143" t="s">
        <v>317</v>
      </c>
      <c r="B129" s="141">
        <v>3036</v>
      </c>
    </row>
    <row r="130" spans="1:4">
      <c r="A130" s="143" t="s">
        <v>318</v>
      </c>
      <c r="B130" s="141">
        <v>3896</v>
      </c>
    </row>
    <row r="131" spans="1:4">
      <c r="A131" s="143" t="s">
        <v>846</v>
      </c>
      <c r="B131" s="141">
        <v>7605</v>
      </c>
    </row>
    <row r="132" spans="1:4">
      <c r="A132" s="143" t="s">
        <v>46</v>
      </c>
      <c r="B132" s="141">
        <v>376</v>
      </c>
    </row>
    <row r="133" spans="1:4">
      <c r="A133" s="143" t="s">
        <v>944</v>
      </c>
      <c r="B133" s="141">
        <v>1786</v>
      </c>
    </row>
    <row r="134" spans="1:4">
      <c r="A134" s="143" t="s">
        <v>847</v>
      </c>
      <c r="B134" s="141">
        <v>3975</v>
      </c>
    </row>
    <row r="135" spans="1:4" ht="12.75" customHeight="1">
      <c r="A135" s="143" t="s">
        <v>848</v>
      </c>
      <c r="B135" s="141">
        <v>2513</v>
      </c>
    </row>
    <row r="136" spans="1:4">
      <c r="A136" s="143" t="s">
        <v>849</v>
      </c>
      <c r="B136" s="141">
        <v>7577</v>
      </c>
    </row>
    <row r="137" spans="1:4">
      <c r="A137" s="210" t="s">
        <v>1595</v>
      </c>
      <c r="B137" s="141">
        <v>1511</v>
      </c>
    </row>
    <row r="138" spans="1:4">
      <c r="A138" s="143" t="s">
        <v>1302</v>
      </c>
      <c r="B138" s="141">
        <v>3258</v>
      </c>
    </row>
    <row r="139" spans="1:4">
      <c r="A139" s="143" t="s">
        <v>850</v>
      </c>
      <c r="B139" s="141">
        <v>776</v>
      </c>
    </row>
    <row r="140" spans="1:4">
      <c r="A140" s="139" t="s">
        <v>657</v>
      </c>
      <c r="B140" s="141"/>
    </row>
    <row r="141" spans="1:4">
      <c r="A141" s="197" t="s">
        <v>105</v>
      </c>
      <c r="B141" s="198" t="s">
        <v>686</v>
      </c>
    </row>
    <row r="142" spans="1:4">
      <c r="A142" s="143" t="s">
        <v>713</v>
      </c>
      <c r="B142" s="141">
        <v>1382</v>
      </c>
      <c r="C142" s="41"/>
      <c r="D142" s="41"/>
    </row>
    <row r="143" spans="1:4">
      <c r="A143" s="143" t="s">
        <v>717</v>
      </c>
      <c r="B143" s="141">
        <v>1385</v>
      </c>
      <c r="C143" s="41"/>
      <c r="D143" s="41"/>
    </row>
    <row r="144" spans="1:4">
      <c r="A144" s="143" t="s">
        <v>303</v>
      </c>
      <c r="B144" s="141">
        <v>5230</v>
      </c>
      <c r="C144" s="41"/>
      <c r="D144" s="41"/>
    </row>
    <row r="145" spans="1:4">
      <c r="A145" s="143" t="s">
        <v>294</v>
      </c>
      <c r="B145" s="141">
        <v>7020</v>
      </c>
      <c r="C145" s="41"/>
      <c r="D145" s="41"/>
    </row>
    <row r="146" spans="1:4" s="41" customFormat="1">
      <c r="A146" s="143" t="s">
        <v>295</v>
      </c>
      <c r="B146" s="141">
        <v>3525</v>
      </c>
    </row>
    <row r="147" spans="1:4">
      <c r="A147" s="143" t="s">
        <v>718</v>
      </c>
      <c r="B147" s="141">
        <v>1111</v>
      </c>
      <c r="C147" s="41"/>
      <c r="D147" s="41"/>
    </row>
    <row r="148" spans="1:4">
      <c r="A148" s="143" t="s">
        <v>719</v>
      </c>
      <c r="B148" s="141">
        <v>1031</v>
      </c>
      <c r="C148" s="41"/>
      <c r="D148" s="41"/>
    </row>
    <row r="149" spans="1:4">
      <c r="A149" s="143" t="s">
        <v>1177</v>
      </c>
      <c r="B149" s="141">
        <v>1720</v>
      </c>
      <c r="C149" s="41"/>
      <c r="D149" s="41"/>
    </row>
    <row r="150" spans="1:4">
      <c r="A150" s="143" t="s">
        <v>720</v>
      </c>
      <c r="B150" s="141">
        <v>3981</v>
      </c>
      <c r="C150" s="41"/>
      <c r="D150" s="41"/>
    </row>
    <row r="151" spans="1:4">
      <c r="A151" s="143" t="s">
        <v>909</v>
      </c>
      <c r="B151" s="141">
        <v>1307</v>
      </c>
      <c r="C151" s="41"/>
      <c r="D151" s="41"/>
    </row>
    <row r="152" spans="1:4">
      <c r="A152" s="143" t="s">
        <v>721</v>
      </c>
      <c r="B152" s="141">
        <v>2390</v>
      </c>
      <c r="C152" s="41"/>
      <c r="D152" s="41"/>
    </row>
    <row r="153" spans="1:4">
      <c r="A153" s="143" t="s">
        <v>917</v>
      </c>
      <c r="B153" s="141">
        <v>1047</v>
      </c>
      <c r="C153" s="41"/>
      <c r="D153" s="41"/>
    </row>
    <row r="154" spans="1:4">
      <c r="A154" s="143" t="s">
        <v>859</v>
      </c>
      <c r="B154" s="141">
        <v>896</v>
      </c>
      <c r="C154" s="41"/>
      <c r="D154" s="41"/>
    </row>
    <row r="155" spans="1:4">
      <c r="A155" s="143" t="s">
        <v>1069</v>
      </c>
      <c r="B155" s="141">
        <v>6393</v>
      </c>
      <c r="C155" s="41"/>
      <c r="D155" s="41"/>
    </row>
    <row r="156" spans="1:4">
      <c r="A156" s="143" t="s">
        <v>1250</v>
      </c>
      <c r="B156" s="141">
        <v>1282</v>
      </c>
      <c r="C156" s="41"/>
      <c r="D156" s="41"/>
    </row>
    <row r="157" spans="1:4" ht="12.75" customHeight="1">
      <c r="A157" s="143" t="s">
        <v>361</v>
      </c>
      <c r="B157" s="141">
        <v>1797</v>
      </c>
      <c r="C157" s="41"/>
      <c r="D157" s="41"/>
    </row>
    <row r="158" spans="1:4" s="41" customFormat="1" ht="12.75" customHeight="1">
      <c r="A158" s="143" t="s">
        <v>1303</v>
      </c>
      <c r="B158" s="141">
        <v>21889</v>
      </c>
    </row>
    <row r="159" spans="1:4">
      <c r="A159" s="143" t="s">
        <v>362</v>
      </c>
      <c r="B159" s="141">
        <v>1382</v>
      </c>
      <c r="C159" s="41"/>
      <c r="D159" s="41"/>
    </row>
    <row r="160" spans="1:4">
      <c r="A160" s="143" t="s">
        <v>509</v>
      </c>
      <c r="B160" s="141">
        <v>802</v>
      </c>
      <c r="C160" s="41"/>
      <c r="D160" s="41"/>
    </row>
    <row r="161" spans="1:4">
      <c r="A161" s="143" t="s">
        <v>919</v>
      </c>
      <c r="B161" s="141">
        <v>5785</v>
      </c>
      <c r="C161" s="41"/>
      <c r="D161" s="41"/>
    </row>
    <row r="162" spans="1:4">
      <c r="A162" s="143" t="s">
        <v>1494</v>
      </c>
      <c r="B162" s="141">
        <v>7630</v>
      </c>
      <c r="C162" s="41"/>
      <c r="D162" s="41"/>
    </row>
    <row r="163" spans="1:4">
      <c r="A163" s="143" t="s">
        <v>918</v>
      </c>
      <c r="B163" s="141">
        <v>1713</v>
      </c>
      <c r="C163" s="41"/>
      <c r="D163" s="41"/>
    </row>
    <row r="164" spans="1:4" s="41" customFormat="1">
      <c r="A164" s="143" t="s">
        <v>363</v>
      </c>
      <c r="B164" s="141">
        <v>3036</v>
      </c>
    </row>
    <row r="165" spans="1:4">
      <c r="A165" s="143" t="s">
        <v>364</v>
      </c>
      <c r="B165" s="141">
        <v>3810</v>
      </c>
      <c r="C165" s="41"/>
      <c r="D165" s="41"/>
    </row>
    <row r="166" spans="1:4">
      <c r="A166" s="143" t="s">
        <v>920</v>
      </c>
      <c r="B166" s="141">
        <v>850</v>
      </c>
      <c r="C166" s="41"/>
      <c r="D166" s="41"/>
    </row>
    <row r="167" spans="1:4">
      <c r="A167" s="143" t="s">
        <v>365</v>
      </c>
      <c r="B167" s="141">
        <v>1747</v>
      </c>
      <c r="C167" s="41"/>
      <c r="D167" s="41"/>
    </row>
    <row r="168" spans="1:4">
      <c r="A168" s="143" t="s">
        <v>366</v>
      </c>
      <c r="B168" s="141">
        <v>2149</v>
      </c>
      <c r="C168" s="41"/>
      <c r="D168" s="41"/>
    </row>
    <row r="169" spans="1:4">
      <c r="A169" s="143" t="s">
        <v>156</v>
      </c>
      <c r="B169" s="141">
        <v>4240</v>
      </c>
      <c r="C169" s="41"/>
      <c r="D169" s="41"/>
    </row>
    <row r="170" spans="1:4">
      <c r="A170" s="143" t="s">
        <v>465</v>
      </c>
      <c r="B170" s="141">
        <v>679</v>
      </c>
      <c r="C170" s="41"/>
      <c r="D170" s="41"/>
    </row>
    <row r="171" spans="1:4">
      <c r="A171" s="143" t="s">
        <v>414</v>
      </c>
      <c r="B171" s="141">
        <v>5169</v>
      </c>
      <c r="C171" s="41"/>
      <c r="D171" s="41"/>
    </row>
    <row r="172" spans="1:4">
      <c r="A172" s="143" t="s">
        <v>712</v>
      </c>
      <c r="B172" s="141">
        <v>695</v>
      </c>
      <c r="C172" s="41"/>
      <c r="D172" s="41"/>
    </row>
    <row r="173" spans="1:4">
      <c r="A173" s="143" t="s">
        <v>367</v>
      </c>
      <c r="B173" s="141">
        <v>1954</v>
      </c>
      <c r="C173" s="41"/>
      <c r="D173" s="41"/>
    </row>
    <row r="174" spans="1:4">
      <c r="A174" s="143" t="s">
        <v>510</v>
      </c>
      <c r="B174" s="141">
        <v>3149</v>
      </c>
      <c r="C174" s="41"/>
      <c r="D174" s="41"/>
    </row>
    <row r="175" spans="1:4">
      <c r="A175" s="143" t="s">
        <v>178</v>
      </c>
      <c r="B175" s="141">
        <v>4151</v>
      </c>
      <c r="C175" s="41"/>
      <c r="D175" s="41"/>
    </row>
    <row r="176" spans="1:4">
      <c r="A176" s="143" t="s">
        <v>271</v>
      </c>
      <c r="B176" s="141">
        <v>8717</v>
      </c>
      <c r="C176" s="41"/>
      <c r="D176" s="41"/>
    </row>
    <row r="177" spans="1:4">
      <c r="A177" s="143" t="s">
        <v>196</v>
      </c>
      <c r="B177" s="141">
        <v>2288</v>
      </c>
      <c r="C177" s="41"/>
      <c r="D177" s="41"/>
    </row>
    <row r="178" spans="1:4">
      <c r="A178" s="143" t="s">
        <v>1457</v>
      </c>
      <c r="B178" s="141">
        <v>1740</v>
      </c>
      <c r="C178" s="41"/>
      <c r="D178" s="41"/>
    </row>
    <row r="179" spans="1:4">
      <c r="A179" s="143" t="s">
        <v>1249</v>
      </c>
      <c r="B179" s="141">
        <v>286</v>
      </c>
      <c r="C179" s="41"/>
      <c r="D179" s="41"/>
    </row>
    <row r="180" spans="1:4">
      <c r="A180" s="143" t="s">
        <v>387</v>
      </c>
      <c r="B180" s="141">
        <v>5825</v>
      </c>
      <c r="C180" s="41"/>
      <c r="D180" s="41"/>
    </row>
    <row r="181" spans="1:4" ht="13.5" customHeight="1">
      <c r="A181" s="143" t="s">
        <v>58</v>
      </c>
      <c r="B181" s="141">
        <v>5149</v>
      </c>
      <c r="C181" s="41"/>
      <c r="D181" s="41"/>
    </row>
    <row r="182" spans="1:4">
      <c r="A182" s="143" t="s">
        <v>511</v>
      </c>
      <c r="B182" s="141">
        <v>2503</v>
      </c>
    </row>
    <row r="183" spans="1:4">
      <c r="A183" s="143" t="s">
        <v>1153</v>
      </c>
      <c r="B183" s="141">
        <v>7842</v>
      </c>
    </row>
    <row r="185" spans="1:4">
      <c r="A185" s="197" t="s">
        <v>691</v>
      </c>
      <c r="B185" s="197" t="s">
        <v>686</v>
      </c>
    </row>
    <row r="186" spans="1:4">
      <c r="A186" s="140" t="s">
        <v>1152</v>
      </c>
      <c r="B186" s="141">
        <v>716</v>
      </c>
    </row>
    <row r="187" spans="1:4">
      <c r="A187" s="140" t="s">
        <v>458</v>
      </c>
      <c r="B187" s="141">
        <v>1731</v>
      </c>
    </row>
    <row r="188" spans="1:4">
      <c r="A188" s="140" t="s">
        <v>614</v>
      </c>
      <c r="B188" s="141">
        <v>1453</v>
      </c>
    </row>
    <row r="189" spans="1:4">
      <c r="A189" s="140" t="s">
        <v>1660</v>
      </c>
      <c r="B189" s="215">
        <v>1086</v>
      </c>
    </row>
    <row r="190" spans="1:4">
      <c r="A190" s="140" t="s">
        <v>591</v>
      </c>
      <c r="B190" s="141">
        <v>1157</v>
      </c>
    </row>
    <row r="191" spans="1:4">
      <c r="A191" s="140" t="s">
        <v>961</v>
      </c>
      <c r="B191" s="141">
        <v>1411</v>
      </c>
    </row>
    <row r="192" spans="1:4">
      <c r="A192" s="140" t="s">
        <v>575</v>
      </c>
      <c r="B192" s="141">
        <v>1531</v>
      </c>
    </row>
    <row r="193" spans="1:2">
      <c r="A193" s="140" t="s">
        <v>1052</v>
      </c>
      <c r="B193" s="141">
        <v>1064</v>
      </c>
    </row>
    <row r="194" spans="1:2">
      <c r="A194" s="140" t="s">
        <v>899</v>
      </c>
      <c r="B194" s="141">
        <v>509</v>
      </c>
    </row>
    <row r="195" spans="1:2">
      <c r="A195" s="140" t="s">
        <v>1267</v>
      </c>
      <c r="B195" s="141">
        <v>2020</v>
      </c>
    </row>
    <row r="196" spans="1:2">
      <c r="A196" s="140" t="s">
        <v>103</v>
      </c>
      <c r="B196" s="141">
        <v>3308</v>
      </c>
    </row>
    <row r="197" spans="1:2">
      <c r="A197" s="140" t="s">
        <v>1304</v>
      </c>
      <c r="B197" s="141">
        <v>3142</v>
      </c>
    </row>
    <row r="198" spans="1:2">
      <c r="A198" s="140" t="s">
        <v>104</v>
      </c>
      <c r="B198" s="141">
        <v>304</v>
      </c>
    </row>
    <row r="199" spans="1:2">
      <c r="A199" s="140" t="s">
        <v>667</v>
      </c>
      <c r="B199" s="141">
        <v>3678</v>
      </c>
    </row>
    <row r="200" spans="1:2">
      <c r="A200" s="143" t="s">
        <v>1485</v>
      </c>
      <c r="B200" s="196">
        <v>1364</v>
      </c>
    </row>
    <row r="201" spans="1:2">
      <c r="B201" s="45">
        <f>SUM(B5:B200)-B6-B7-B8-B9-B11-B16-B17-B18-B21-B26-B27</f>
        <v>702755</v>
      </c>
    </row>
    <row r="202" spans="1:2">
      <c r="B202" s="45"/>
    </row>
    <row r="203" spans="1:2" ht="14.25">
      <c r="A203" s="383" t="s">
        <v>1334</v>
      </c>
      <c r="B203" s="383"/>
    </row>
    <row r="204" spans="1:2">
      <c r="A204" s="61" t="s">
        <v>166</v>
      </c>
      <c r="B204" s="141">
        <v>1451</v>
      </c>
    </row>
    <row r="205" spans="1:2">
      <c r="A205" s="61" t="s">
        <v>167</v>
      </c>
      <c r="B205" s="141">
        <v>558</v>
      </c>
    </row>
    <row r="206" spans="1:2">
      <c r="A206" s="61" t="s">
        <v>168</v>
      </c>
      <c r="B206" s="141">
        <v>496</v>
      </c>
    </row>
    <row r="207" spans="1:2">
      <c r="A207" s="180" t="s">
        <v>169</v>
      </c>
      <c r="B207" s="141">
        <v>282</v>
      </c>
    </row>
    <row r="208" spans="1:2">
      <c r="A208" s="61" t="s">
        <v>1263</v>
      </c>
      <c r="B208" s="141">
        <v>1274</v>
      </c>
    </row>
    <row r="209" spans="1:2">
      <c r="A209" s="61" t="s">
        <v>170</v>
      </c>
      <c r="B209" s="141">
        <v>428</v>
      </c>
    </row>
    <row r="210" spans="1:2">
      <c r="A210" s="61" t="s">
        <v>1365</v>
      </c>
      <c r="B210" s="141">
        <v>3190</v>
      </c>
    </row>
    <row r="211" spans="1:2">
      <c r="A211" s="61" t="s">
        <v>171</v>
      </c>
      <c r="B211" s="141">
        <v>662</v>
      </c>
    </row>
    <row r="212" spans="1:2">
      <c r="A212" s="61" t="s">
        <v>172</v>
      </c>
      <c r="B212" s="141">
        <v>1059</v>
      </c>
    </row>
    <row r="213" spans="1:2">
      <c r="A213" s="61" t="s">
        <v>173</v>
      </c>
      <c r="B213" s="141">
        <v>1369</v>
      </c>
    </row>
    <row r="214" spans="1:2">
      <c r="A214" s="61" t="s">
        <v>1262</v>
      </c>
      <c r="B214" s="142">
        <v>1846</v>
      </c>
    </row>
    <row r="215" spans="1:2">
      <c r="B215" s="42">
        <f>SUM(B204:B214)</f>
        <v>12615</v>
      </c>
    </row>
    <row r="217" spans="1:2">
      <c r="B217" s="45"/>
    </row>
    <row r="218" spans="1:2">
      <c r="B218" s="45"/>
    </row>
    <row r="221" spans="1:2">
      <c r="B221" s="45"/>
    </row>
    <row r="226" spans="3:3">
      <c r="C226" s="120"/>
    </row>
    <row r="227" spans="3:3">
      <c r="C227" s="120"/>
    </row>
    <row r="228" spans="3:3">
      <c r="C228" s="120"/>
    </row>
    <row r="229" spans="3:3">
      <c r="C229" s="120"/>
    </row>
    <row r="230" spans="3:3">
      <c r="C230" s="120"/>
    </row>
    <row r="231" spans="3:3">
      <c r="C231" s="120"/>
    </row>
    <row r="232" spans="3:3">
      <c r="C232" s="120"/>
    </row>
    <row r="233" spans="3:3">
      <c r="C233" s="120"/>
    </row>
    <row r="234" spans="3:3">
      <c r="C234" s="120"/>
    </row>
    <row r="235" spans="3:3">
      <c r="C235" s="120"/>
    </row>
    <row r="236" spans="3:3">
      <c r="C236" s="120"/>
    </row>
    <row r="237" spans="3:3">
      <c r="C237" s="120"/>
    </row>
    <row r="238" spans="3:3">
      <c r="C238" s="120"/>
    </row>
    <row r="239" spans="3:3">
      <c r="C239" s="120"/>
    </row>
    <row r="240" spans="3:3">
      <c r="C240" s="120"/>
    </row>
    <row r="241" spans="3:3">
      <c r="C241" s="120"/>
    </row>
    <row r="242" spans="3:3">
      <c r="C242" s="120"/>
    </row>
    <row r="243" spans="3:3">
      <c r="C243" s="120"/>
    </row>
    <row r="244" spans="3:3">
      <c r="C244" s="120"/>
    </row>
    <row r="245" spans="3:3">
      <c r="C245" s="120"/>
    </row>
    <row r="246" spans="3:3">
      <c r="C246" s="120"/>
    </row>
    <row r="247" spans="3:3">
      <c r="C247" s="120"/>
    </row>
    <row r="248" spans="3:3">
      <c r="C248" s="120"/>
    </row>
    <row r="249" spans="3:3">
      <c r="C249" s="120"/>
    </row>
    <row r="250" spans="3:3">
      <c r="C250" s="120"/>
    </row>
    <row r="251" spans="3:3">
      <c r="C251" s="120"/>
    </row>
    <row r="252" spans="3:3">
      <c r="C252" s="120"/>
    </row>
    <row r="253" spans="3:3">
      <c r="C253" s="120"/>
    </row>
    <row r="254" spans="3:3">
      <c r="C254" s="120"/>
    </row>
    <row r="255" spans="3:3">
      <c r="C255" s="120"/>
    </row>
  </sheetData>
  <autoFilter ref="A3:B215"/>
  <mergeCells count="2">
    <mergeCell ref="A203:B203"/>
    <mergeCell ref="A2:C2"/>
  </mergeCells>
  <phoneticPr fontId="10" type="noConversion"/>
  <pageMargins left="0.75" right="0.75" top="1" bottom="1" header="0.5" footer="0.5"/>
  <pageSetup paperSize="9" scale="9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Foglio19"/>
  <dimension ref="A1:V109"/>
  <sheetViews>
    <sheetView zoomScaleNormal="100" workbookViewId="0">
      <pane xSplit="2" topLeftCell="C1" activePane="topRight" state="frozen"/>
      <selection pane="topRight" activeCell="K21" sqref="K21"/>
    </sheetView>
  </sheetViews>
  <sheetFormatPr defaultRowHeight="12.75"/>
  <cols>
    <col min="1" max="1" width="35" style="42" customWidth="1"/>
    <col min="2" max="2" width="30" style="42" customWidth="1"/>
    <col min="3" max="3" width="33.7109375" style="42" customWidth="1"/>
    <col min="4" max="4" width="18.85546875" style="42" customWidth="1"/>
    <col min="5" max="16384" width="9.140625" style="42"/>
  </cols>
  <sheetData>
    <row r="1" spans="1:22" ht="40.5" customHeight="1">
      <c r="A1" s="362" t="s">
        <v>2127</v>
      </c>
      <c r="B1" s="362"/>
      <c r="C1" s="362"/>
      <c r="D1" s="155"/>
    </row>
    <row r="2" spans="1:22" ht="18">
      <c r="A2" s="154"/>
      <c r="B2" s="154"/>
      <c r="C2" s="155"/>
      <c r="D2" s="155"/>
    </row>
    <row r="3" spans="1:22" ht="27" customHeight="1">
      <c r="A3" s="62" t="s">
        <v>533</v>
      </c>
      <c r="B3" s="111" t="s">
        <v>1560</v>
      </c>
      <c r="C3" s="105" t="s">
        <v>1561</v>
      </c>
      <c r="D3" s="105"/>
      <c r="E3" s="157"/>
      <c r="F3" s="157"/>
      <c r="G3" s="157"/>
      <c r="H3" s="157"/>
      <c r="I3" s="157"/>
      <c r="J3" s="157"/>
      <c r="K3" s="157"/>
      <c r="L3" s="157"/>
      <c r="M3" s="157"/>
      <c r="N3" s="157"/>
      <c r="O3" s="157"/>
      <c r="P3" s="157"/>
      <c r="Q3" s="157"/>
      <c r="R3" s="157"/>
      <c r="S3" s="157"/>
      <c r="T3" s="157"/>
      <c r="U3" s="157"/>
      <c r="V3" s="157"/>
    </row>
    <row r="4" spans="1:22">
      <c r="A4" s="62" t="s">
        <v>534</v>
      </c>
      <c r="B4" s="103" t="s">
        <v>1645</v>
      </c>
      <c r="C4" s="105"/>
      <c r="D4" s="179"/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7"/>
      <c r="Q4" s="157"/>
      <c r="R4" s="157"/>
      <c r="S4" s="157"/>
      <c r="T4" s="157"/>
      <c r="U4" s="157"/>
      <c r="V4" s="157"/>
    </row>
    <row r="5" spans="1:22" ht="42.75" customHeight="1">
      <c r="A5" s="61" t="s">
        <v>1557</v>
      </c>
      <c r="B5" s="194" t="s">
        <v>1558</v>
      </c>
      <c r="C5" s="205" t="s">
        <v>1559</v>
      </c>
      <c r="D5" s="179"/>
      <c r="E5" s="157"/>
      <c r="F5" s="157"/>
      <c r="G5" s="157"/>
      <c r="H5" s="157"/>
      <c r="I5" s="157"/>
      <c r="J5" s="157"/>
      <c r="K5" s="157"/>
      <c r="L5" s="157"/>
      <c r="M5" s="157"/>
      <c r="N5" s="157"/>
      <c r="O5" s="157"/>
      <c r="P5" s="157"/>
      <c r="Q5" s="157"/>
      <c r="R5" s="157"/>
      <c r="S5" s="157"/>
      <c r="T5" s="157"/>
      <c r="U5" s="157"/>
      <c r="V5" s="157"/>
    </row>
    <row r="6" spans="1:22" ht="51">
      <c r="A6" s="205" t="s">
        <v>1526</v>
      </c>
      <c r="B6" s="103" t="s">
        <v>1562</v>
      </c>
      <c r="C6" s="205" t="s">
        <v>1547</v>
      </c>
      <c r="D6" s="105"/>
      <c r="E6" s="157"/>
      <c r="F6" s="157"/>
      <c r="G6" s="157"/>
      <c r="H6" s="157"/>
      <c r="I6" s="157"/>
      <c r="J6" s="157"/>
      <c r="K6" s="157"/>
      <c r="L6" s="157"/>
      <c r="M6" s="157"/>
      <c r="N6" s="157"/>
      <c r="O6" s="157"/>
      <c r="P6" s="157"/>
      <c r="Q6" s="157"/>
      <c r="R6" s="157"/>
      <c r="S6" s="157"/>
      <c r="T6" s="157"/>
      <c r="U6" s="157"/>
      <c r="V6" s="157"/>
    </row>
    <row r="7" spans="1:22" ht="25.5">
      <c r="A7" s="160" t="s">
        <v>1104</v>
      </c>
      <c r="B7" s="156" t="s">
        <v>1674</v>
      </c>
      <c r="C7" s="105"/>
      <c r="D7" s="105"/>
      <c r="E7" s="157"/>
      <c r="F7" s="157"/>
      <c r="G7" s="157"/>
      <c r="H7" s="157"/>
      <c r="I7" s="157"/>
      <c r="J7" s="157"/>
      <c r="K7" s="157"/>
      <c r="L7" s="157"/>
      <c r="M7" s="157"/>
      <c r="N7" s="157"/>
      <c r="O7" s="157"/>
      <c r="P7" s="157"/>
      <c r="Q7" s="157"/>
      <c r="R7" s="157"/>
      <c r="S7" s="157"/>
      <c r="T7" s="157"/>
      <c r="U7" s="157"/>
      <c r="V7" s="157"/>
    </row>
    <row r="8" spans="1:22" ht="25.5">
      <c r="A8" s="159" t="s">
        <v>617</v>
      </c>
      <c r="B8" s="156" t="s">
        <v>1673</v>
      </c>
      <c r="C8" s="105"/>
      <c r="D8" s="105"/>
      <c r="E8" s="157"/>
      <c r="F8" s="157"/>
      <c r="G8" s="157"/>
      <c r="H8" s="157"/>
      <c r="I8" s="157"/>
      <c r="J8" s="157"/>
      <c r="K8" s="157"/>
      <c r="L8" s="157"/>
      <c r="M8" s="157"/>
      <c r="N8" s="157"/>
      <c r="O8" s="157"/>
      <c r="P8" s="157"/>
      <c r="Q8" s="157"/>
      <c r="R8" s="157"/>
      <c r="S8" s="157"/>
      <c r="T8" s="157"/>
      <c r="U8" s="157"/>
      <c r="V8" s="157"/>
    </row>
    <row r="9" spans="1:22" ht="25.5">
      <c r="A9" s="59" t="s">
        <v>536</v>
      </c>
      <c r="B9" s="111" t="s">
        <v>1677</v>
      </c>
      <c r="C9" s="105" t="s">
        <v>1676</v>
      </c>
      <c r="D9" s="162"/>
      <c r="E9" s="163"/>
      <c r="F9" s="163"/>
      <c r="G9" s="163"/>
      <c r="H9" s="163"/>
      <c r="I9" s="163"/>
      <c r="J9" s="163"/>
      <c r="K9" s="163"/>
      <c r="L9" s="163"/>
      <c r="M9" s="163"/>
      <c r="N9" s="163"/>
      <c r="O9" s="163"/>
      <c r="P9" s="163"/>
      <c r="Q9" s="163"/>
      <c r="R9" s="163"/>
      <c r="S9" s="163"/>
      <c r="T9" s="163"/>
      <c r="U9" s="163"/>
      <c r="V9" s="163"/>
    </row>
    <row r="10" spans="1:22">
      <c r="A10" s="59" t="s">
        <v>1567</v>
      </c>
      <c r="B10" s="111" t="s">
        <v>1569</v>
      </c>
      <c r="C10" s="105"/>
      <c r="D10" s="162"/>
      <c r="E10" s="163"/>
      <c r="F10" s="163"/>
      <c r="G10" s="163"/>
      <c r="H10" s="163"/>
      <c r="I10" s="163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163"/>
      <c r="U10" s="163"/>
      <c r="V10" s="163"/>
    </row>
    <row r="11" spans="1:22" ht="51">
      <c r="A11" s="61" t="s">
        <v>1442</v>
      </c>
      <c r="B11" s="161" t="s">
        <v>1678</v>
      </c>
      <c r="C11" s="161" t="s">
        <v>1652</v>
      </c>
      <c r="D11" s="162"/>
      <c r="E11" s="163"/>
      <c r="F11" s="163"/>
      <c r="G11" s="163"/>
      <c r="H11" s="163"/>
      <c r="I11" s="163"/>
      <c r="J11" s="163"/>
      <c r="K11" s="163"/>
      <c r="L11" s="163"/>
      <c r="M11" s="163"/>
      <c r="N11" s="163"/>
      <c r="O11" s="163"/>
      <c r="P11" s="163"/>
      <c r="Q11" s="163"/>
      <c r="R11" s="163"/>
      <c r="S11" s="163"/>
      <c r="T11" s="163"/>
      <c r="U11" s="163"/>
      <c r="V11" s="163"/>
    </row>
    <row r="12" spans="1:22">
      <c r="A12" s="61" t="s">
        <v>1366</v>
      </c>
      <c r="B12" s="161" t="s">
        <v>1100</v>
      </c>
      <c r="C12" s="105"/>
      <c r="D12" s="162"/>
      <c r="E12" s="163"/>
      <c r="F12" s="163"/>
      <c r="G12" s="163"/>
      <c r="H12" s="163"/>
      <c r="I12" s="163"/>
      <c r="J12" s="163"/>
      <c r="K12" s="163"/>
      <c r="L12" s="163"/>
      <c r="M12" s="163"/>
      <c r="N12" s="163"/>
      <c r="O12" s="163"/>
      <c r="P12" s="163"/>
      <c r="Q12" s="163"/>
      <c r="R12" s="163"/>
      <c r="S12" s="163"/>
      <c r="T12" s="163"/>
      <c r="U12" s="163"/>
      <c r="V12" s="163"/>
    </row>
    <row r="13" spans="1:22" ht="27.75" customHeight="1">
      <c r="A13" s="61" t="s">
        <v>537</v>
      </c>
      <c r="B13" s="103" t="s">
        <v>1675</v>
      </c>
      <c r="C13" s="105"/>
      <c r="D13" s="105"/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</row>
    <row r="14" spans="1:22" s="41" customFormat="1">
      <c r="A14" s="61" t="s">
        <v>1665</v>
      </c>
      <c r="B14" s="156" t="s">
        <v>1543</v>
      </c>
      <c r="C14" s="105" t="s">
        <v>1544</v>
      </c>
      <c r="D14" s="105"/>
    </row>
    <row r="15" spans="1:22" ht="27.75" customHeight="1">
      <c r="A15" s="61" t="s">
        <v>590</v>
      </c>
      <c r="B15" s="103" t="s">
        <v>1679</v>
      </c>
      <c r="C15" s="105"/>
      <c r="D15" s="105"/>
    </row>
    <row r="16" spans="1:22">
      <c r="A16" s="158" t="s">
        <v>1587</v>
      </c>
      <c r="B16" s="161" t="s">
        <v>1588</v>
      </c>
      <c r="C16" s="105" t="s">
        <v>1589</v>
      </c>
      <c r="D16" s="105"/>
    </row>
    <row r="17" spans="1:4">
      <c r="A17" s="158" t="s">
        <v>1090</v>
      </c>
      <c r="B17" s="103" t="s">
        <v>1680</v>
      </c>
      <c r="C17" s="105"/>
      <c r="D17" s="105"/>
    </row>
    <row r="18" spans="1:4">
      <c r="A18" s="61" t="s">
        <v>626</v>
      </c>
      <c r="B18" s="103" t="s">
        <v>1655</v>
      </c>
      <c r="C18" s="105"/>
      <c r="D18" s="105"/>
    </row>
    <row r="19" spans="1:4" ht="25.5">
      <c r="A19" s="61" t="s">
        <v>1509</v>
      </c>
      <c r="B19" s="156" t="s">
        <v>1542</v>
      </c>
      <c r="C19" s="105" t="s">
        <v>1545</v>
      </c>
      <c r="D19" s="105"/>
    </row>
    <row r="20" spans="1:4" ht="38.25">
      <c r="A20" s="61" t="s">
        <v>1028</v>
      </c>
      <c r="B20" s="194" t="s">
        <v>1681</v>
      </c>
      <c r="C20" s="105"/>
      <c r="D20" s="355" t="s">
        <v>1339</v>
      </c>
    </row>
    <row r="21" spans="1:4" ht="38.25">
      <c r="A21" s="159" t="s">
        <v>897</v>
      </c>
      <c r="B21" s="111" t="s">
        <v>898</v>
      </c>
      <c r="C21" s="105"/>
      <c r="D21" s="104"/>
    </row>
    <row r="22" spans="1:4">
      <c r="A22" s="61" t="s">
        <v>535</v>
      </c>
      <c r="B22" s="103" t="s">
        <v>1682</v>
      </c>
      <c r="C22" s="105"/>
      <c r="D22" s="104"/>
    </row>
    <row r="23" spans="1:4" ht="25.5">
      <c r="A23" s="62" t="s">
        <v>883</v>
      </c>
      <c r="B23" s="111" t="s">
        <v>1683</v>
      </c>
      <c r="C23" s="105" t="s">
        <v>1684</v>
      </c>
      <c r="D23" s="104"/>
    </row>
    <row r="24" spans="1:4">
      <c r="A24" s="62" t="s">
        <v>1106</v>
      </c>
      <c r="B24" s="111" t="s">
        <v>1685</v>
      </c>
      <c r="C24" s="105"/>
      <c r="D24" s="104"/>
    </row>
    <row r="25" spans="1:4">
      <c r="A25" s="62" t="s">
        <v>1702</v>
      </c>
      <c r="B25" s="111"/>
      <c r="C25" s="105" t="s">
        <v>1703</v>
      </c>
      <c r="D25" s="104"/>
    </row>
    <row r="26" spans="1:4" ht="25.5">
      <c r="A26" s="159" t="s">
        <v>1714</v>
      </c>
      <c r="B26" s="156" t="s">
        <v>1100</v>
      </c>
      <c r="C26" s="105"/>
      <c r="D26" s="105"/>
    </row>
    <row r="27" spans="1:4" s="41" customFormat="1" ht="38.25">
      <c r="A27" s="158" t="s">
        <v>1912</v>
      </c>
      <c r="B27" s="111" t="s">
        <v>1882</v>
      </c>
      <c r="C27" s="105" t="s">
        <v>1881</v>
      </c>
      <c r="D27" s="105"/>
    </row>
    <row r="28" spans="1:4" s="41" customFormat="1" ht="14.25">
      <c r="A28" s="158"/>
      <c r="B28" s="170"/>
      <c r="C28" s="105"/>
      <c r="D28" s="105"/>
    </row>
    <row r="29" spans="1:4" s="41" customFormat="1" ht="14.25">
      <c r="A29" s="213"/>
      <c r="B29" s="214"/>
      <c r="C29" s="105"/>
      <c r="D29" s="105"/>
    </row>
    <row r="30" spans="1:4" s="41" customFormat="1" ht="14.25">
      <c r="A30" s="213"/>
      <c r="B30" s="214"/>
      <c r="C30" s="105"/>
      <c r="D30" s="105"/>
    </row>
    <row r="31" spans="1:4" s="41" customFormat="1" ht="14.25">
      <c r="A31" s="213"/>
      <c r="B31" s="214"/>
      <c r="C31" s="105"/>
      <c r="D31" s="105"/>
    </row>
    <row r="32" spans="1:4" s="41" customFormat="1" ht="14.25">
      <c r="A32" s="213"/>
      <c r="B32" s="214"/>
      <c r="C32" s="105"/>
      <c r="D32" s="105"/>
    </row>
    <row r="33" spans="1:4" s="41" customFormat="1" ht="14.25">
      <c r="A33" s="213"/>
      <c r="B33" s="214"/>
      <c r="C33" s="105"/>
      <c r="D33" s="105"/>
    </row>
    <row r="34" spans="1:4" s="41" customFormat="1" ht="14.25">
      <c r="A34" s="213"/>
      <c r="B34" s="214"/>
      <c r="C34" s="105"/>
      <c r="D34" s="105"/>
    </row>
    <row r="35" spans="1:4" s="41" customFormat="1" ht="14.25">
      <c r="A35" s="213"/>
      <c r="B35" s="214"/>
      <c r="C35" s="105"/>
      <c r="D35" s="105"/>
    </row>
    <row r="36" spans="1:4" s="41" customFormat="1" ht="14.25">
      <c r="A36" s="213"/>
      <c r="B36" s="214"/>
      <c r="C36" s="105"/>
      <c r="D36" s="105"/>
    </row>
    <row r="37" spans="1:4" s="41" customFormat="1" ht="14.25">
      <c r="A37" s="213"/>
      <c r="B37" s="214"/>
      <c r="C37" s="105"/>
      <c r="D37" s="105"/>
    </row>
    <row r="38" spans="1:4" s="41" customFormat="1" ht="14.25">
      <c r="A38" s="213"/>
      <c r="B38" s="214"/>
      <c r="C38" s="105"/>
      <c r="D38" s="105"/>
    </row>
    <row r="39" spans="1:4">
      <c r="A39" s="78"/>
      <c r="B39" s="166"/>
      <c r="C39" s="43"/>
      <c r="D39" s="43"/>
    </row>
    <row r="40" spans="1:4">
      <c r="A40" s="78"/>
      <c r="B40" s="164"/>
      <c r="C40" s="126"/>
      <c r="D40" s="126"/>
    </row>
    <row r="41" spans="1:4">
      <c r="A41" s="78"/>
      <c r="B41" s="164"/>
      <c r="C41" s="126"/>
      <c r="D41" s="126"/>
    </row>
    <row r="42" spans="1:4">
      <c r="A42" s="120"/>
      <c r="B42" s="164"/>
      <c r="C42" s="126"/>
      <c r="D42" s="126"/>
    </row>
    <row r="43" spans="1:4">
      <c r="A43" s="120"/>
      <c r="B43" s="164"/>
      <c r="C43" s="126"/>
      <c r="D43" s="126"/>
    </row>
    <row r="44" spans="1:4">
      <c r="A44" s="78"/>
      <c r="B44" s="164"/>
      <c r="C44" s="126"/>
      <c r="D44" s="126"/>
    </row>
    <row r="45" spans="1:4">
      <c r="A45" s="78"/>
      <c r="B45" s="164"/>
      <c r="C45" s="126"/>
      <c r="D45" s="126"/>
    </row>
    <row r="46" spans="1:4">
      <c r="A46" s="78"/>
      <c r="B46" s="164"/>
      <c r="C46" s="126"/>
      <c r="D46" s="126"/>
    </row>
    <row r="47" spans="1:4">
      <c r="A47" s="78"/>
      <c r="B47" s="164"/>
      <c r="C47" s="126"/>
      <c r="D47" s="126"/>
    </row>
    <row r="48" spans="1:4">
      <c r="A48" s="78"/>
      <c r="B48" s="164"/>
      <c r="C48" s="126"/>
      <c r="D48" s="126"/>
    </row>
    <row r="49" spans="1:4">
      <c r="A49" s="78"/>
      <c r="B49" s="164"/>
      <c r="C49" s="126"/>
      <c r="D49" s="126"/>
    </row>
    <row r="50" spans="1:4">
      <c r="A50" s="78"/>
      <c r="B50" s="164"/>
      <c r="C50" s="126"/>
      <c r="D50" s="126"/>
    </row>
    <row r="51" spans="1:4">
      <c r="A51" s="78"/>
      <c r="B51" s="164"/>
      <c r="C51" s="126"/>
      <c r="D51" s="126"/>
    </row>
    <row r="52" spans="1:4">
      <c r="A52" s="78"/>
      <c r="B52" s="164"/>
      <c r="C52" s="126"/>
      <c r="D52" s="126"/>
    </row>
    <row r="53" spans="1:4">
      <c r="A53" s="78"/>
      <c r="B53" s="164"/>
      <c r="C53" s="126"/>
      <c r="D53" s="126"/>
    </row>
    <row r="54" spans="1:4">
      <c r="A54" s="78"/>
      <c r="B54" s="164"/>
      <c r="C54" s="126"/>
      <c r="D54" s="126"/>
    </row>
    <row r="55" spans="1:4">
      <c r="A55" s="120"/>
      <c r="B55" s="167"/>
      <c r="C55" s="126"/>
      <c r="D55" s="126"/>
    </row>
    <row r="56" spans="1:4">
      <c r="A56" s="120"/>
      <c r="B56" s="165"/>
      <c r="C56" s="43"/>
      <c r="D56" s="43"/>
    </row>
    <row r="57" spans="1:4">
      <c r="A57" s="120"/>
      <c r="B57" s="167"/>
      <c r="C57" s="126"/>
      <c r="D57" s="126"/>
    </row>
    <row r="58" spans="1:4">
      <c r="A58" s="120"/>
      <c r="B58" s="167"/>
      <c r="C58" s="126"/>
      <c r="D58" s="126"/>
    </row>
    <row r="66" spans="1:4" hidden="1">
      <c r="A66" s="120"/>
      <c r="B66" s="167"/>
      <c r="C66" s="126"/>
      <c r="D66" s="126"/>
    </row>
    <row r="67" spans="1:4">
      <c r="A67" s="78"/>
      <c r="B67" s="168"/>
      <c r="C67" s="126"/>
      <c r="D67" s="126"/>
    </row>
    <row r="68" spans="1:4">
      <c r="A68" s="78"/>
      <c r="B68" s="168"/>
    </row>
    <row r="69" spans="1:4">
      <c r="A69" s="78"/>
      <c r="B69" s="168"/>
    </row>
    <row r="70" spans="1:4">
      <c r="A70" s="78"/>
      <c r="B70" s="168"/>
    </row>
    <row r="71" spans="1:4">
      <c r="A71" s="78"/>
      <c r="B71" s="168"/>
    </row>
    <row r="72" spans="1:4">
      <c r="A72" s="78"/>
      <c r="B72" s="168"/>
    </row>
    <row r="73" spans="1:4">
      <c r="A73" s="78"/>
      <c r="B73" s="168"/>
    </row>
    <row r="74" spans="1:4">
      <c r="A74" s="78"/>
      <c r="B74" s="168"/>
    </row>
    <row r="98" spans="1:2" ht="14.25">
      <c r="A98" s="169"/>
      <c r="B98" s="79"/>
    </row>
    <row r="99" spans="1:2" ht="14.25">
      <c r="A99" s="79"/>
      <c r="B99" s="79"/>
    </row>
    <row r="100" spans="1:2" ht="14.25">
      <c r="A100" s="79"/>
      <c r="B100" s="79"/>
    </row>
    <row r="101" spans="1:2" ht="14.25">
      <c r="A101" s="79"/>
      <c r="B101" s="79"/>
    </row>
    <row r="102" spans="1:2" ht="14.25">
      <c r="A102" s="79"/>
      <c r="B102" s="165"/>
    </row>
    <row r="103" spans="1:2" ht="14.25">
      <c r="A103" s="79"/>
      <c r="B103" s="165"/>
    </row>
    <row r="104" spans="1:2" ht="14.25">
      <c r="A104" s="79"/>
      <c r="B104" s="165"/>
    </row>
    <row r="105" spans="1:2" ht="14.25">
      <c r="A105" s="79"/>
      <c r="B105" s="165"/>
    </row>
    <row r="108" spans="1:2" ht="14.25">
      <c r="A108" s="169"/>
      <c r="B108" s="165"/>
    </row>
    <row r="109" spans="1:2">
      <c r="A109" s="120"/>
      <c r="B109" s="164"/>
    </row>
  </sheetData>
  <mergeCells count="1">
    <mergeCell ref="A1:C1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2:D40"/>
  <sheetViews>
    <sheetView tabSelected="1" workbookViewId="0">
      <selection activeCell="B6" sqref="B6"/>
    </sheetView>
  </sheetViews>
  <sheetFormatPr defaultRowHeight="12.75"/>
  <cols>
    <col min="1" max="1" width="12.42578125" customWidth="1"/>
    <col min="2" max="2" width="49.5703125" customWidth="1"/>
    <col min="3" max="3" width="11" customWidth="1"/>
  </cols>
  <sheetData>
    <row r="2" spans="1:4" ht="15.75">
      <c r="A2" s="317"/>
      <c r="B2" s="317"/>
      <c r="C2" s="359" t="s">
        <v>2138</v>
      </c>
      <c r="D2" s="317"/>
    </row>
    <row r="3" spans="1:4" ht="15.75">
      <c r="A3" s="360" t="s">
        <v>2136</v>
      </c>
      <c r="B3" s="360" t="s">
        <v>2137</v>
      </c>
      <c r="C3" s="361">
        <v>1904676</v>
      </c>
      <c r="D3" s="317"/>
    </row>
    <row r="4" spans="1:4" ht="15.75">
      <c r="A4" s="360" t="s">
        <v>2139</v>
      </c>
      <c r="B4" s="360" t="s">
        <v>2140</v>
      </c>
      <c r="C4" s="361">
        <v>147967</v>
      </c>
      <c r="D4" s="317"/>
    </row>
    <row r="5" spans="1:4" ht="15.75">
      <c r="A5" s="360" t="s">
        <v>2141</v>
      </c>
      <c r="B5" s="360" t="s">
        <v>2142</v>
      </c>
      <c r="C5" s="361">
        <v>1205283</v>
      </c>
      <c r="D5" s="317"/>
    </row>
    <row r="6" spans="1:4" ht="15.75">
      <c r="A6" s="360" t="s">
        <v>2143</v>
      </c>
      <c r="B6" s="360" t="s">
        <v>2144</v>
      </c>
      <c r="C6" s="361">
        <v>471892</v>
      </c>
      <c r="D6" s="317"/>
    </row>
    <row r="7" spans="1:4" ht="15.75">
      <c r="A7" s="360" t="s">
        <v>2145</v>
      </c>
      <c r="B7" s="360" t="s">
        <v>2146</v>
      </c>
      <c r="C7" s="361">
        <v>52410</v>
      </c>
      <c r="D7" s="317"/>
    </row>
    <row r="8" spans="1:4" ht="15.75">
      <c r="A8" s="360"/>
      <c r="B8" s="360"/>
      <c r="C8" s="361"/>
      <c r="D8" s="317"/>
    </row>
    <row r="9" spans="1:4" ht="15.75">
      <c r="A9" s="360"/>
      <c r="B9" s="360" t="s">
        <v>2147</v>
      </c>
      <c r="C9" s="361">
        <v>25735</v>
      </c>
      <c r="D9" s="317"/>
    </row>
    <row r="10" spans="1:4" ht="15.75">
      <c r="A10" s="360" t="s">
        <v>2149</v>
      </c>
      <c r="B10" s="360" t="s">
        <v>2148</v>
      </c>
      <c r="C10" s="361">
        <v>20000</v>
      </c>
      <c r="D10" s="317"/>
    </row>
    <row r="11" spans="1:4" ht="15.75">
      <c r="A11" s="317"/>
      <c r="B11" s="317"/>
      <c r="C11" s="324"/>
      <c r="D11" s="317"/>
    </row>
    <row r="12" spans="1:4" ht="15.75">
      <c r="A12" s="317"/>
      <c r="B12" s="317"/>
      <c r="C12" s="324"/>
      <c r="D12" s="317"/>
    </row>
    <row r="13" spans="1:4" ht="15.75">
      <c r="A13" s="317"/>
      <c r="B13" s="317"/>
      <c r="C13" s="324"/>
      <c r="D13" s="317"/>
    </row>
    <row r="14" spans="1:4" ht="15.75">
      <c r="A14" s="317"/>
      <c r="B14" s="317"/>
      <c r="C14" s="324"/>
      <c r="D14" s="317"/>
    </row>
    <row r="15" spans="1:4" ht="15.75">
      <c r="A15" s="317"/>
      <c r="B15" s="317"/>
      <c r="C15" s="324"/>
      <c r="D15" s="317"/>
    </row>
    <row r="16" spans="1:4" ht="15.75">
      <c r="A16" s="317"/>
      <c r="B16" s="317"/>
      <c r="C16" s="317"/>
      <c r="D16" s="317"/>
    </row>
    <row r="17" spans="1:4" ht="15.75">
      <c r="A17" s="317"/>
      <c r="B17" s="317"/>
      <c r="C17" s="317"/>
      <c r="D17" s="317"/>
    </row>
    <row r="18" spans="1:4" ht="15.75">
      <c r="A18" s="317"/>
      <c r="B18" s="317"/>
      <c r="C18" s="317"/>
      <c r="D18" s="317"/>
    </row>
    <row r="19" spans="1:4" ht="15.75">
      <c r="A19" s="317"/>
      <c r="B19" s="317"/>
      <c r="C19" s="317"/>
      <c r="D19" s="317"/>
    </row>
    <row r="20" spans="1:4" ht="15.75">
      <c r="A20" s="317"/>
      <c r="B20" s="317"/>
      <c r="C20" s="317"/>
      <c r="D20" s="317"/>
    </row>
    <row r="21" spans="1:4" ht="15.75">
      <c r="A21" s="317"/>
      <c r="B21" s="317"/>
      <c r="C21" s="317"/>
      <c r="D21" s="317"/>
    </row>
    <row r="22" spans="1:4" ht="15.75">
      <c r="A22" s="317"/>
      <c r="B22" s="317"/>
      <c r="C22" s="317"/>
      <c r="D22" s="317"/>
    </row>
    <row r="23" spans="1:4" ht="15.75">
      <c r="A23" s="317"/>
      <c r="B23" s="317"/>
      <c r="C23" s="317"/>
      <c r="D23" s="317"/>
    </row>
    <row r="24" spans="1:4" ht="15.75">
      <c r="A24" s="317"/>
      <c r="B24" s="317"/>
      <c r="C24" s="317"/>
      <c r="D24" s="317"/>
    </row>
    <row r="25" spans="1:4" ht="15.75">
      <c r="A25" s="317"/>
      <c r="B25" s="317"/>
      <c r="C25" s="317"/>
      <c r="D25" s="317"/>
    </row>
    <row r="26" spans="1:4" ht="15.75">
      <c r="A26" s="317"/>
      <c r="B26" s="317"/>
      <c r="C26" s="317"/>
      <c r="D26" s="317"/>
    </row>
    <row r="27" spans="1:4" ht="15.75">
      <c r="A27" s="317"/>
      <c r="B27" s="317"/>
      <c r="C27" s="317"/>
      <c r="D27" s="317"/>
    </row>
    <row r="28" spans="1:4" ht="15.75">
      <c r="A28" s="317"/>
      <c r="B28" s="317"/>
      <c r="C28" s="317"/>
      <c r="D28" s="317"/>
    </row>
    <row r="29" spans="1:4" ht="15.75">
      <c r="A29" s="317"/>
      <c r="B29" s="317"/>
      <c r="C29" s="317"/>
      <c r="D29" s="317"/>
    </row>
    <row r="30" spans="1:4" ht="15.75">
      <c r="A30" s="317"/>
      <c r="B30" s="317"/>
      <c r="C30" s="317"/>
      <c r="D30" s="317"/>
    </row>
    <row r="31" spans="1:4" ht="15.75">
      <c r="A31" s="317"/>
      <c r="B31" s="317"/>
      <c r="C31" s="317"/>
      <c r="D31" s="317"/>
    </row>
    <row r="32" spans="1:4" ht="15.75">
      <c r="A32" s="317"/>
      <c r="B32" s="317"/>
      <c r="C32" s="317"/>
      <c r="D32" s="317"/>
    </row>
    <row r="33" spans="1:4" ht="15.75">
      <c r="A33" s="317"/>
      <c r="B33" s="317"/>
      <c r="C33" s="317"/>
      <c r="D33" s="317"/>
    </row>
    <row r="34" spans="1:4" ht="15.75">
      <c r="A34" s="317"/>
      <c r="B34" s="317"/>
      <c r="C34" s="317"/>
      <c r="D34" s="317"/>
    </row>
    <row r="35" spans="1:4" ht="15.75">
      <c r="A35" s="317"/>
      <c r="B35" s="317"/>
      <c r="C35" s="317"/>
      <c r="D35" s="317"/>
    </row>
    <row r="36" spans="1:4" ht="15.75">
      <c r="A36" s="317"/>
      <c r="B36" s="317"/>
      <c r="C36" s="317"/>
      <c r="D36" s="317"/>
    </row>
    <row r="37" spans="1:4" ht="15.75">
      <c r="A37" s="317"/>
      <c r="B37" s="317"/>
      <c r="C37" s="317"/>
      <c r="D37" s="317"/>
    </row>
    <row r="38" spans="1:4" ht="15.75">
      <c r="A38" s="317"/>
      <c r="B38" s="317"/>
      <c r="C38" s="317"/>
      <c r="D38" s="317"/>
    </row>
    <row r="39" spans="1:4" ht="15.75">
      <c r="A39" s="317"/>
      <c r="B39" s="317"/>
      <c r="C39" s="317"/>
      <c r="D39" s="317"/>
    </row>
    <row r="40" spans="1:4" ht="15.75">
      <c r="A40" s="317"/>
      <c r="B40" s="317"/>
      <c r="C40" s="317"/>
      <c r="D40" s="317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Foglio2"/>
  <dimension ref="A1:BJ98"/>
  <sheetViews>
    <sheetView zoomScale="75" zoomScaleNormal="75" workbookViewId="0">
      <selection activeCell="K29" sqref="K29"/>
    </sheetView>
  </sheetViews>
  <sheetFormatPr defaultRowHeight="14.25"/>
  <cols>
    <col min="1" max="1" width="19.42578125" style="46" customWidth="1"/>
    <col min="2" max="2" width="33.5703125" style="46" customWidth="1"/>
    <col min="3" max="3" width="27.42578125" style="46" customWidth="1"/>
    <col min="4" max="4" width="10" style="46" customWidth="1"/>
    <col min="5" max="5" width="15.7109375" style="46" customWidth="1"/>
    <col min="6" max="16384" width="9.140625" style="46"/>
  </cols>
  <sheetData>
    <row r="1" spans="1:62" ht="15.75" customHeight="1">
      <c r="A1" s="362" t="s">
        <v>2126</v>
      </c>
      <c r="B1" s="362"/>
      <c r="C1" s="362"/>
      <c r="D1" s="217"/>
      <c r="E1" s="223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2"/>
      <c r="AI1" s="52"/>
      <c r="AJ1" s="52"/>
      <c r="AK1" s="52"/>
      <c r="AL1" s="52"/>
      <c r="AM1" s="52"/>
      <c r="AN1" s="52"/>
      <c r="AO1" s="52"/>
      <c r="AP1" s="52"/>
      <c r="AQ1" s="52"/>
      <c r="AR1" s="52"/>
      <c r="AS1" s="52"/>
      <c r="AT1" s="52"/>
      <c r="AU1" s="52"/>
      <c r="AV1" s="52"/>
      <c r="AW1" s="52"/>
      <c r="AX1" s="52"/>
      <c r="AY1" s="52"/>
      <c r="AZ1" s="52"/>
      <c r="BA1" s="52"/>
      <c r="BB1" s="52"/>
      <c r="BC1" s="52"/>
      <c r="BD1" s="52"/>
      <c r="BE1" s="52"/>
      <c r="BF1" s="52"/>
      <c r="BG1" s="52"/>
      <c r="BH1" s="52"/>
      <c r="BI1" s="52"/>
      <c r="BJ1" s="52"/>
    </row>
    <row r="2" spans="1:62">
      <c r="A2" s="217"/>
      <c r="B2" s="217"/>
      <c r="C2" s="217"/>
      <c r="D2" s="217"/>
      <c r="E2" s="223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  <c r="AD2" s="52"/>
      <c r="AE2" s="52"/>
      <c r="AF2" s="52"/>
      <c r="AG2" s="52"/>
      <c r="AH2" s="52"/>
      <c r="AI2" s="52"/>
      <c r="AJ2" s="52"/>
      <c r="AK2" s="52"/>
      <c r="AL2" s="52"/>
      <c r="AM2" s="52"/>
      <c r="AN2" s="52"/>
      <c r="AO2" s="52"/>
      <c r="AP2" s="52"/>
      <c r="AQ2" s="52"/>
      <c r="AR2" s="52"/>
      <c r="AS2" s="52"/>
      <c r="AT2" s="52"/>
      <c r="AU2" s="52"/>
      <c r="AV2" s="52"/>
      <c r="AW2" s="52"/>
      <c r="AX2" s="52"/>
      <c r="AY2" s="52"/>
      <c r="AZ2" s="52"/>
      <c r="BA2" s="52"/>
      <c r="BB2" s="52"/>
      <c r="BC2" s="52"/>
      <c r="BD2" s="52"/>
      <c r="BE2" s="52"/>
      <c r="BF2" s="52"/>
      <c r="BG2" s="52"/>
      <c r="BH2" s="52"/>
      <c r="BI2" s="52"/>
      <c r="BJ2" s="52"/>
    </row>
    <row r="3" spans="1:62">
      <c r="A3" s="363" t="s">
        <v>1823</v>
      </c>
      <c r="B3" s="364"/>
      <c r="C3" s="364"/>
      <c r="D3" s="223"/>
      <c r="E3" s="223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2"/>
      <c r="AK3" s="52"/>
      <c r="AL3" s="52"/>
      <c r="AM3" s="52"/>
      <c r="AN3" s="52"/>
      <c r="AO3" s="52"/>
      <c r="AP3" s="52"/>
      <c r="AQ3" s="52"/>
      <c r="AR3" s="52"/>
      <c r="AS3" s="52"/>
      <c r="AT3" s="52"/>
      <c r="AU3" s="52"/>
      <c r="AV3" s="52"/>
      <c r="AW3" s="52"/>
      <c r="AX3" s="52"/>
      <c r="AY3" s="52"/>
      <c r="AZ3" s="52"/>
      <c r="BA3" s="52"/>
      <c r="BB3" s="52"/>
      <c r="BC3" s="52"/>
      <c r="BD3" s="52"/>
      <c r="BE3" s="52"/>
      <c r="BF3" s="52"/>
      <c r="BG3" s="52"/>
      <c r="BH3" s="52"/>
      <c r="BI3" s="52"/>
      <c r="BJ3" s="52"/>
    </row>
    <row r="4" spans="1:62">
      <c r="A4" s="220" t="s">
        <v>1214</v>
      </c>
      <c r="B4" s="220" t="s">
        <v>514</v>
      </c>
      <c r="C4" s="220" t="s">
        <v>970</v>
      </c>
      <c r="D4" s="219" t="s">
        <v>971</v>
      </c>
      <c r="E4" s="220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  <c r="BF4" s="52"/>
      <c r="BG4" s="52"/>
      <c r="BH4" s="52"/>
      <c r="BI4" s="52"/>
      <c r="BJ4" s="52"/>
    </row>
    <row r="5" spans="1:62">
      <c r="A5" s="218" t="s">
        <v>391</v>
      </c>
      <c r="B5" s="218" t="s">
        <v>1036</v>
      </c>
      <c r="C5" s="218" t="s">
        <v>1229</v>
      </c>
      <c r="D5" s="219">
        <v>2388</v>
      </c>
      <c r="E5" s="220"/>
      <c r="F5" s="52"/>
      <c r="G5" s="52"/>
      <c r="H5" s="358"/>
      <c r="I5" s="357"/>
      <c r="J5" s="357"/>
      <c r="K5" s="357"/>
      <c r="L5" s="357"/>
      <c r="M5" s="357"/>
      <c r="N5" s="357"/>
      <c r="O5" s="357"/>
      <c r="P5" s="357"/>
      <c r="Q5" s="357"/>
      <c r="R5" s="357"/>
      <c r="S5" s="357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2"/>
      <c r="AO5" s="52"/>
      <c r="AP5" s="52"/>
      <c r="AQ5" s="52"/>
      <c r="AR5" s="52"/>
      <c r="AS5" s="52"/>
      <c r="AT5" s="52"/>
      <c r="AU5" s="52"/>
      <c r="AV5" s="52"/>
      <c r="AW5" s="52"/>
      <c r="AX5" s="52"/>
      <c r="AY5" s="52"/>
      <c r="AZ5" s="52"/>
      <c r="BA5" s="52"/>
      <c r="BB5" s="52"/>
      <c r="BC5" s="52"/>
      <c r="BD5" s="52"/>
      <c r="BE5" s="52"/>
      <c r="BF5" s="52"/>
      <c r="BG5" s="52"/>
      <c r="BH5" s="52"/>
      <c r="BI5" s="52"/>
      <c r="BJ5" s="52"/>
    </row>
    <row r="6" spans="1:62">
      <c r="A6" s="218" t="s">
        <v>835</v>
      </c>
      <c r="B6" s="218" t="s">
        <v>1036</v>
      </c>
      <c r="C6" s="218" t="s">
        <v>237</v>
      </c>
      <c r="D6" s="219">
        <v>1263</v>
      </c>
      <c r="E6" s="220"/>
      <c r="F6" s="52"/>
      <c r="G6" s="52"/>
      <c r="H6" s="357"/>
      <c r="I6" s="357"/>
      <c r="J6" s="357"/>
      <c r="K6" s="357"/>
      <c r="L6" s="357"/>
      <c r="M6" s="357"/>
      <c r="N6" s="357"/>
      <c r="O6" s="357"/>
      <c r="P6" s="357"/>
      <c r="Q6" s="357"/>
      <c r="R6" s="357"/>
      <c r="S6" s="357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  <c r="BC6" s="52"/>
      <c r="BD6" s="52"/>
      <c r="BE6" s="52"/>
      <c r="BF6" s="52"/>
      <c r="BG6" s="52"/>
      <c r="BH6" s="52"/>
      <c r="BI6" s="52"/>
      <c r="BJ6" s="52"/>
    </row>
    <row r="7" spans="1:62">
      <c r="A7" s="218" t="s">
        <v>580</v>
      </c>
      <c r="B7" s="218" t="s">
        <v>1001</v>
      </c>
      <c r="C7" s="218" t="s">
        <v>485</v>
      </c>
      <c r="D7" s="219">
        <v>1603</v>
      </c>
      <c r="E7" s="220"/>
      <c r="F7" s="51"/>
      <c r="G7" s="51"/>
      <c r="H7" s="357"/>
      <c r="I7" s="357"/>
      <c r="J7" s="357"/>
      <c r="K7" s="357"/>
      <c r="L7" s="357"/>
      <c r="M7" s="357"/>
      <c r="N7" s="357"/>
      <c r="O7" s="357"/>
      <c r="P7" s="357"/>
      <c r="Q7" s="357"/>
      <c r="R7" s="357"/>
      <c r="S7" s="357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  <c r="BF7" s="51"/>
      <c r="BG7" s="51"/>
      <c r="BH7" s="51"/>
      <c r="BI7" s="51"/>
      <c r="BJ7" s="51"/>
    </row>
    <row r="8" spans="1:62">
      <c r="A8" s="218" t="s">
        <v>1280</v>
      </c>
      <c r="B8" s="218" t="s">
        <v>1036</v>
      </c>
      <c r="C8" s="218" t="s">
        <v>1085</v>
      </c>
      <c r="D8" s="219">
        <v>709</v>
      </c>
      <c r="E8" s="220"/>
      <c r="F8" s="51"/>
      <c r="G8" s="51"/>
      <c r="H8" s="357"/>
      <c r="I8" s="357"/>
      <c r="J8" s="357"/>
      <c r="K8" s="357"/>
      <c r="L8" s="357"/>
      <c r="M8" s="357"/>
      <c r="N8" s="357"/>
      <c r="O8" s="357"/>
      <c r="P8" s="357"/>
      <c r="Q8" s="357"/>
      <c r="R8" s="357"/>
      <c r="S8" s="357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  <c r="BF8" s="51"/>
      <c r="BG8" s="51"/>
      <c r="BH8" s="51"/>
      <c r="BI8" s="51"/>
      <c r="BJ8" s="51"/>
    </row>
    <row r="9" spans="1:62">
      <c r="A9" s="218" t="s">
        <v>444</v>
      </c>
      <c r="B9" s="218" t="s">
        <v>1036</v>
      </c>
      <c r="C9" s="218" t="s">
        <v>445</v>
      </c>
      <c r="D9" s="219">
        <v>1047</v>
      </c>
      <c r="E9" s="227"/>
      <c r="F9" s="51"/>
      <c r="G9" s="51"/>
      <c r="H9" s="357"/>
      <c r="I9" s="357"/>
      <c r="J9" s="357"/>
      <c r="K9" s="357"/>
      <c r="L9" s="357"/>
      <c r="M9" s="357"/>
      <c r="N9" s="357"/>
      <c r="O9" s="357"/>
      <c r="P9" s="357"/>
      <c r="Q9" s="357"/>
      <c r="R9" s="357"/>
      <c r="S9" s="357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  <c r="BF9" s="51"/>
      <c r="BG9" s="51"/>
      <c r="BH9" s="51"/>
      <c r="BI9" s="51"/>
      <c r="BJ9" s="51"/>
    </row>
    <row r="10" spans="1:62">
      <c r="A10" s="218" t="s">
        <v>446</v>
      </c>
      <c r="B10" s="218" t="s">
        <v>1036</v>
      </c>
      <c r="C10" s="218" t="s">
        <v>1105</v>
      </c>
      <c r="D10" s="219">
        <v>2507</v>
      </c>
      <c r="E10" s="231"/>
      <c r="F10" s="51"/>
      <c r="G10" s="51"/>
      <c r="H10" s="357"/>
      <c r="I10" s="357"/>
      <c r="J10" s="357"/>
      <c r="K10" s="357"/>
      <c r="L10" s="357"/>
      <c r="M10" s="357"/>
      <c r="N10" s="357"/>
      <c r="O10" s="357"/>
      <c r="P10" s="357"/>
      <c r="Q10" s="357"/>
      <c r="R10" s="357"/>
      <c r="S10" s="357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</row>
    <row r="11" spans="1:62">
      <c r="A11" s="218" t="s">
        <v>400</v>
      </c>
      <c r="B11" s="218" t="s">
        <v>497</v>
      </c>
      <c r="C11" s="218" t="s">
        <v>991</v>
      </c>
      <c r="D11" s="219">
        <v>462</v>
      </c>
      <c r="E11" s="220"/>
      <c r="F11" s="51"/>
      <c r="G11" s="51"/>
      <c r="H11" s="357"/>
      <c r="I11" s="357"/>
      <c r="J11" s="357"/>
      <c r="K11" s="357"/>
      <c r="L11" s="357"/>
      <c r="M11" s="357"/>
      <c r="N11" s="357"/>
      <c r="O11" s="357"/>
      <c r="P11" s="357"/>
      <c r="Q11" s="357"/>
      <c r="R11" s="357"/>
      <c r="S11" s="357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</row>
    <row r="12" spans="1:62">
      <c r="A12" s="218" t="s">
        <v>400</v>
      </c>
      <c r="B12" s="218" t="s">
        <v>1255</v>
      </c>
      <c r="C12" s="218" t="s">
        <v>1181</v>
      </c>
      <c r="D12" s="219">
        <v>1323</v>
      </c>
      <c r="E12" s="220"/>
      <c r="F12" s="51"/>
      <c r="G12" s="51"/>
      <c r="H12" s="357"/>
      <c r="I12" s="357"/>
      <c r="J12" s="357"/>
      <c r="K12" s="357"/>
      <c r="L12" s="357"/>
      <c r="M12" s="357"/>
      <c r="N12" s="357"/>
      <c r="O12" s="357"/>
      <c r="P12" s="357"/>
      <c r="Q12" s="357"/>
      <c r="R12" s="357"/>
      <c r="S12" s="357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  <c r="BF12" s="51"/>
      <c r="BG12" s="51"/>
      <c r="BH12" s="51"/>
      <c r="BI12" s="51"/>
      <c r="BJ12" s="51"/>
    </row>
    <row r="13" spans="1:62">
      <c r="A13" s="218" t="s">
        <v>400</v>
      </c>
      <c r="B13" s="218" t="s">
        <v>1182</v>
      </c>
      <c r="C13" s="218" t="s">
        <v>980</v>
      </c>
      <c r="D13" s="219">
        <v>2233</v>
      </c>
      <c r="E13" s="220"/>
      <c r="F13" s="51"/>
      <c r="G13" s="51"/>
      <c r="H13" s="357"/>
      <c r="I13" s="357"/>
      <c r="J13" s="357"/>
      <c r="K13" s="357"/>
      <c r="L13" s="357"/>
      <c r="M13" s="357"/>
      <c r="N13" s="357"/>
      <c r="O13" s="357"/>
      <c r="P13" s="357"/>
      <c r="Q13" s="357"/>
      <c r="R13" s="357"/>
      <c r="S13" s="357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  <c r="BF13" s="51"/>
      <c r="BG13" s="51"/>
      <c r="BH13" s="51"/>
      <c r="BI13" s="51"/>
      <c r="BJ13" s="51"/>
    </row>
    <row r="14" spans="1:62">
      <c r="A14" s="218" t="s">
        <v>981</v>
      </c>
      <c r="B14" s="218" t="s">
        <v>106</v>
      </c>
      <c r="C14" s="218" t="s">
        <v>2</v>
      </c>
      <c r="D14" s="219">
        <v>1974</v>
      </c>
      <c r="E14" s="220"/>
      <c r="F14" s="51"/>
      <c r="G14" s="51"/>
      <c r="H14" s="357"/>
      <c r="I14" s="357"/>
      <c r="J14" s="357"/>
      <c r="K14" s="357"/>
      <c r="L14" s="357"/>
      <c r="M14" s="357"/>
      <c r="N14" s="357"/>
      <c r="O14" s="357"/>
      <c r="P14" s="357"/>
      <c r="Q14" s="357"/>
      <c r="R14" s="357"/>
      <c r="S14" s="357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  <c r="BF14" s="51"/>
      <c r="BG14" s="51"/>
      <c r="BH14" s="51"/>
      <c r="BI14" s="51"/>
      <c r="BJ14" s="51"/>
    </row>
    <row r="15" spans="1:62">
      <c r="A15" s="218" t="s">
        <v>400</v>
      </c>
      <c r="B15" s="218" t="s">
        <v>924</v>
      </c>
      <c r="C15" s="218" t="s">
        <v>1029</v>
      </c>
      <c r="D15" s="219">
        <v>1079</v>
      </c>
      <c r="E15" s="220"/>
      <c r="F15" s="51"/>
      <c r="G15" s="51"/>
      <c r="H15" s="357"/>
      <c r="I15" s="357"/>
      <c r="J15" s="357"/>
      <c r="K15" s="357"/>
      <c r="L15" s="357"/>
      <c r="M15" s="357"/>
      <c r="N15" s="357"/>
      <c r="O15" s="357"/>
      <c r="P15" s="357"/>
      <c r="Q15" s="357"/>
      <c r="R15" s="357"/>
      <c r="S15" s="357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  <c r="BF15" s="51"/>
      <c r="BG15" s="51"/>
      <c r="BH15" s="51"/>
      <c r="BI15" s="51"/>
      <c r="BJ15" s="51"/>
    </row>
    <row r="16" spans="1:62">
      <c r="A16" s="218" t="s">
        <v>400</v>
      </c>
      <c r="B16" s="220" t="s">
        <v>370</v>
      </c>
      <c r="C16" s="218" t="s">
        <v>1239</v>
      </c>
      <c r="D16" s="219">
        <v>1353</v>
      </c>
      <c r="E16" s="220"/>
      <c r="F16" s="51"/>
      <c r="G16" s="51"/>
      <c r="H16" s="357"/>
      <c r="I16" s="357"/>
      <c r="J16" s="357"/>
      <c r="K16" s="357"/>
      <c r="L16" s="357"/>
      <c r="M16" s="357"/>
      <c r="N16" s="357"/>
      <c r="O16" s="357"/>
      <c r="P16" s="357"/>
      <c r="Q16" s="357"/>
      <c r="R16" s="357"/>
      <c r="S16" s="357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  <c r="BF16" s="51"/>
      <c r="BG16" s="51"/>
      <c r="BH16" s="51"/>
      <c r="BI16" s="51"/>
      <c r="BJ16" s="51"/>
    </row>
    <row r="17" spans="1:62" ht="28.5">
      <c r="A17" s="218" t="s">
        <v>30</v>
      </c>
      <c r="B17" s="218" t="s">
        <v>979</v>
      </c>
      <c r="C17" s="218" t="s">
        <v>894</v>
      </c>
      <c r="D17" s="219">
        <v>1439</v>
      </c>
      <c r="E17" s="220"/>
      <c r="F17" s="51"/>
      <c r="G17" s="51"/>
      <c r="H17" s="357"/>
      <c r="I17" s="357"/>
      <c r="J17" s="357"/>
      <c r="K17" s="357"/>
      <c r="L17" s="357"/>
      <c r="M17" s="357"/>
      <c r="N17" s="357"/>
      <c r="O17" s="357"/>
      <c r="P17" s="357"/>
      <c r="Q17" s="357"/>
      <c r="R17" s="357"/>
      <c r="S17" s="357"/>
      <c r="T17" s="51"/>
      <c r="U17" s="51"/>
      <c r="V17" s="51"/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  <c r="BF17" s="51"/>
      <c r="BG17" s="51"/>
      <c r="BH17" s="51"/>
      <c r="BI17" s="51"/>
      <c r="BJ17" s="51"/>
    </row>
    <row r="18" spans="1:62">
      <c r="A18" s="218" t="s">
        <v>277</v>
      </c>
      <c r="B18" s="218" t="s">
        <v>1067</v>
      </c>
      <c r="C18" s="218" t="s">
        <v>985</v>
      </c>
      <c r="D18" s="219">
        <v>1250</v>
      </c>
      <c r="E18" s="220"/>
      <c r="F18" s="51"/>
      <c r="G18" s="51"/>
      <c r="H18" s="357"/>
      <c r="I18" s="357"/>
      <c r="J18" s="357"/>
      <c r="K18" s="357"/>
      <c r="L18" s="357"/>
      <c r="M18" s="357"/>
      <c r="N18" s="357"/>
      <c r="O18" s="357"/>
      <c r="P18" s="357"/>
      <c r="Q18" s="357"/>
      <c r="R18" s="357"/>
      <c r="S18" s="357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  <c r="BF18" s="51"/>
      <c r="BG18" s="51"/>
      <c r="BH18" s="51"/>
      <c r="BI18" s="51"/>
      <c r="BJ18" s="51"/>
    </row>
    <row r="19" spans="1:62">
      <c r="A19" s="218" t="s">
        <v>400</v>
      </c>
      <c r="B19" s="218" t="s">
        <v>1230</v>
      </c>
      <c r="C19" s="218" t="s">
        <v>964</v>
      </c>
      <c r="D19" s="219">
        <v>802</v>
      </c>
      <c r="E19" s="325"/>
      <c r="F19" s="51"/>
      <c r="G19" s="51"/>
      <c r="H19" s="357"/>
      <c r="I19" s="357"/>
      <c r="J19" s="357"/>
      <c r="K19" s="357"/>
      <c r="L19" s="357"/>
      <c r="M19" s="357"/>
      <c r="N19" s="357"/>
      <c r="O19" s="357"/>
      <c r="P19" s="357"/>
      <c r="Q19" s="357"/>
      <c r="R19" s="357"/>
      <c r="S19" s="357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  <c r="BF19" s="51"/>
      <c r="BG19" s="51"/>
      <c r="BH19" s="51"/>
      <c r="BI19" s="51"/>
      <c r="BJ19" s="51"/>
    </row>
    <row r="20" spans="1:62">
      <c r="A20" s="218" t="s">
        <v>400</v>
      </c>
      <c r="B20" s="218" t="s">
        <v>133</v>
      </c>
      <c r="C20" s="218" t="s">
        <v>946</v>
      </c>
      <c r="D20" s="219">
        <v>2108</v>
      </c>
      <c r="E20" s="220"/>
      <c r="F20" s="51"/>
      <c r="G20" s="51"/>
      <c r="H20" s="357"/>
      <c r="I20" s="357"/>
      <c r="J20" s="357"/>
      <c r="K20" s="357"/>
      <c r="L20" s="357"/>
      <c r="M20" s="357"/>
      <c r="N20" s="357"/>
      <c r="O20" s="357"/>
      <c r="P20" s="357"/>
      <c r="Q20" s="357"/>
      <c r="R20" s="357"/>
      <c r="S20" s="357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  <c r="BF20" s="51"/>
      <c r="BG20" s="51"/>
      <c r="BH20" s="51"/>
      <c r="BI20" s="51"/>
      <c r="BJ20" s="51"/>
    </row>
    <row r="21" spans="1:62">
      <c r="A21" s="218" t="s">
        <v>400</v>
      </c>
      <c r="B21" s="218" t="s">
        <v>1025</v>
      </c>
      <c r="C21" s="218" t="s">
        <v>1050</v>
      </c>
      <c r="D21" s="219">
        <v>1817</v>
      </c>
      <c r="E21" s="231"/>
      <c r="F21" s="51"/>
      <c r="G21" s="51"/>
      <c r="H21" s="357"/>
      <c r="I21" s="357"/>
      <c r="J21" s="357"/>
      <c r="K21" s="357"/>
      <c r="L21" s="357"/>
      <c r="M21" s="357"/>
      <c r="N21" s="357"/>
      <c r="O21" s="357"/>
      <c r="P21" s="357"/>
      <c r="Q21" s="357"/>
      <c r="R21" s="357"/>
      <c r="S21" s="357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  <c r="BF21" s="51"/>
      <c r="BG21" s="51"/>
      <c r="BH21" s="51"/>
      <c r="BI21" s="51"/>
      <c r="BJ21" s="51"/>
    </row>
    <row r="22" spans="1:62">
      <c r="A22" s="218" t="s">
        <v>400</v>
      </c>
      <c r="B22" s="218" t="s">
        <v>745</v>
      </c>
      <c r="C22" s="218" t="s">
        <v>837</v>
      </c>
      <c r="D22" s="219">
        <v>3103</v>
      </c>
      <c r="E22" s="220"/>
      <c r="F22" s="51"/>
      <c r="G22" s="51"/>
      <c r="H22" s="357"/>
      <c r="I22" s="357"/>
      <c r="J22" s="357"/>
      <c r="K22" s="357"/>
      <c r="L22" s="357"/>
      <c r="M22" s="357"/>
      <c r="N22" s="357"/>
      <c r="O22" s="357"/>
      <c r="P22" s="357"/>
      <c r="Q22" s="357"/>
      <c r="R22" s="357"/>
      <c r="S22" s="357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  <c r="BF22" s="51"/>
      <c r="BG22" s="51"/>
      <c r="BH22" s="51"/>
      <c r="BI22" s="51"/>
      <c r="BJ22" s="51"/>
    </row>
    <row r="23" spans="1:62">
      <c r="A23" s="218" t="s">
        <v>400</v>
      </c>
      <c r="B23" s="218" t="s">
        <v>959</v>
      </c>
      <c r="C23" s="218" t="s">
        <v>1205</v>
      </c>
      <c r="D23" s="219">
        <v>655</v>
      </c>
      <c r="E23" s="231"/>
      <c r="F23" s="51"/>
      <c r="G23" s="51"/>
      <c r="H23" s="357"/>
      <c r="I23" s="357"/>
      <c r="J23" s="357"/>
      <c r="K23" s="357"/>
      <c r="L23" s="357"/>
      <c r="M23" s="357"/>
      <c r="N23" s="357"/>
      <c r="O23" s="357"/>
      <c r="P23" s="357"/>
      <c r="Q23" s="357"/>
      <c r="R23" s="357"/>
      <c r="S23" s="357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  <c r="BF23" s="51"/>
      <c r="BG23" s="51"/>
      <c r="BH23" s="51"/>
      <c r="BI23" s="51"/>
      <c r="BJ23" s="51"/>
    </row>
    <row r="24" spans="1:62" ht="28.5">
      <c r="A24" s="218" t="s">
        <v>1166</v>
      </c>
      <c r="B24" s="218" t="s">
        <v>978</v>
      </c>
      <c r="C24" s="218" t="s">
        <v>1167</v>
      </c>
      <c r="D24" s="219">
        <v>2572</v>
      </c>
      <c r="E24" s="220"/>
      <c r="F24" s="51"/>
      <c r="G24" s="51"/>
      <c r="H24" s="357"/>
      <c r="I24" s="357"/>
      <c r="J24" s="357"/>
      <c r="K24" s="357"/>
      <c r="L24" s="357"/>
      <c r="M24" s="357"/>
      <c r="N24" s="357"/>
      <c r="O24" s="357"/>
      <c r="P24" s="357"/>
      <c r="Q24" s="357"/>
      <c r="R24" s="357"/>
      <c r="S24" s="357"/>
      <c r="T24" s="51"/>
      <c r="U24" s="51"/>
      <c r="V24" s="51"/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  <c r="BF24" s="51"/>
      <c r="BG24" s="51"/>
      <c r="BH24" s="51"/>
      <c r="BI24" s="51"/>
      <c r="BJ24" s="51"/>
    </row>
    <row r="25" spans="1:62">
      <c r="A25" s="218" t="s">
        <v>808</v>
      </c>
      <c r="B25" s="218" t="s">
        <v>1067</v>
      </c>
      <c r="C25" s="218" t="s">
        <v>157</v>
      </c>
      <c r="D25" s="219">
        <v>1251</v>
      </c>
      <c r="E25" s="220"/>
      <c r="F25" s="51"/>
      <c r="G25" s="51"/>
      <c r="H25" s="357"/>
      <c r="I25" s="357"/>
      <c r="J25" s="357"/>
      <c r="K25" s="357"/>
      <c r="L25" s="357"/>
      <c r="M25" s="357"/>
      <c r="N25" s="357"/>
      <c r="O25" s="357"/>
      <c r="P25" s="357"/>
      <c r="Q25" s="357"/>
      <c r="R25" s="357"/>
      <c r="S25" s="357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  <c r="BF25" s="51"/>
      <c r="BG25" s="51"/>
      <c r="BH25" s="51"/>
      <c r="BI25" s="51"/>
      <c r="BJ25" s="51"/>
    </row>
    <row r="26" spans="1:62">
      <c r="A26" s="218" t="s">
        <v>400</v>
      </c>
      <c r="B26" s="218" t="s">
        <v>1500</v>
      </c>
      <c r="C26" s="218" t="s">
        <v>1501</v>
      </c>
      <c r="D26" s="219">
        <v>1043</v>
      </c>
      <c r="E26" s="231"/>
      <c r="F26" s="51"/>
      <c r="G26" s="51"/>
      <c r="H26" s="357"/>
      <c r="I26" s="357"/>
      <c r="J26" s="357"/>
      <c r="K26" s="357"/>
      <c r="L26" s="357"/>
      <c r="M26" s="357"/>
      <c r="N26" s="357"/>
      <c r="O26" s="357"/>
      <c r="P26" s="357"/>
      <c r="Q26" s="357"/>
      <c r="R26" s="357"/>
      <c r="S26" s="357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  <c r="BF26" s="51"/>
      <c r="BG26" s="51"/>
      <c r="BH26" s="51"/>
      <c r="BI26" s="51"/>
      <c r="BJ26" s="51"/>
    </row>
    <row r="27" spans="1:62">
      <c r="A27" s="218" t="s">
        <v>400</v>
      </c>
      <c r="B27" s="218" t="s">
        <v>1140</v>
      </c>
      <c r="C27" s="218" t="s">
        <v>1369</v>
      </c>
      <c r="D27" s="297">
        <v>9256</v>
      </c>
      <c r="E27" s="230"/>
      <c r="F27" s="51"/>
      <c r="G27" s="51"/>
      <c r="H27" s="357"/>
      <c r="I27" s="357"/>
      <c r="J27" s="357"/>
      <c r="K27" s="357"/>
      <c r="L27" s="357"/>
      <c r="M27" s="357"/>
      <c r="N27" s="357"/>
      <c r="O27" s="357"/>
      <c r="P27" s="357"/>
      <c r="Q27" s="357"/>
      <c r="R27" s="357"/>
      <c r="S27" s="357"/>
      <c r="T27" s="51"/>
      <c r="U27" s="51"/>
      <c r="V27" s="51"/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  <c r="BF27" s="51"/>
      <c r="BG27" s="51"/>
      <c r="BH27" s="51"/>
      <c r="BI27" s="51"/>
      <c r="BJ27" s="51"/>
    </row>
    <row r="28" spans="1:62">
      <c r="A28" s="218" t="s">
        <v>400</v>
      </c>
      <c r="B28" s="218" t="s">
        <v>754</v>
      </c>
      <c r="C28" s="218" t="s">
        <v>459</v>
      </c>
      <c r="D28" s="219">
        <v>6217</v>
      </c>
      <c r="E28" s="231"/>
      <c r="F28" s="51"/>
      <c r="G28" s="51"/>
      <c r="H28" s="357"/>
      <c r="I28" s="357"/>
      <c r="J28" s="357"/>
      <c r="K28" s="357"/>
      <c r="L28" s="357"/>
      <c r="M28" s="357"/>
      <c r="N28" s="357"/>
      <c r="O28" s="357"/>
      <c r="P28" s="357"/>
      <c r="Q28" s="357"/>
      <c r="R28" s="357"/>
      <c r="S28" s="357"/>
      <c r="T28" s="51"/>
      <c r="U28" s="51"/>
      <c r="V28" s="51"/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  <c r="BF28" s="51"/>
      <c r="BG28" s="51"/>
      <c r="BH28" s="51"/>
      <c r="BI28" s="51"/>
      <c r="BJ28" s="51"/>
    </row>
    <row r="29" spans="1:62">
      <c r="A29" s="218" t="s">
        <v>1065</v>
      </c>
      <c r="B29" s="218" t="s">
        <v>1036</v>
      </c>
      <c r="C29" s="218" t="s">
        <v>1110</v>
      </c>
      <c r="D29" s="219">
        <v>1274</v>
      </c>
      <c r="E29" s="220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</row>
    <row r="30" spans="1:62">
      <c r="A30" s="218" t="s">
        <v>400</v>
      </c>
      <c r="B30" s="218" t="s">
        <v>630</v>
      </c>
      <c r="C30" s="218" t="s">
        <v>290</v>
      </c>
      <c r="D30" s="219">
        <v>1275</v>
      </c>
      <c r="E30" s="220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</row>
    <row r="31" spans="1:62">
      <c r="A31" s="218" t="s">
        <v>243</v>
      </c>
      <c r="B31" s="218" t="s">
        <v>643</v>
      </c>
      <c r="C31" s="218" t="s">
        <v>204</v>
      </c>
      <c r="D31" s="219">
        <v>1997</v>
      </c>
      <c r="E31" s="220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  <c r="BF31" s="51"/>
      <c r="BG31" s="51"/>
      <c r="BH31" s="51"/>
      <c r="BI31" s="51"/>
      <c r="BJ31" s="51"/>
    </row>
    <row r="32" spans="1:62">
      <c r="A32" s="218" t="s">
        <v>50</v>
      </c>
      <c r="B32" s="218" t="s">
        <v>51</v>
      </c>
      <c r="C32" s="218" t="s">
        <v>775</v>
      </c>
      <c r="D32" s="219">
        <v>1281</v>
      </c>
      <c r="E32" s="220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  <c r="BF32" s="51"/>
      <c r="BG32" s="51"/>
      <c r="BH32" s="51"/>
      <c r="BI32" s="51"/>
      <c r="BJ32" s="51"/>
    </row>
    <row r="33" spans="1:62" ht="28.5">
      <c r="A33" s="218" t="s">
        <v>400</v>
      </c>
      <c r="B33" s="218" t="s">
        <v>641</v>
      </c>
      <c r="C33" s="218" t="s">
        <v>48</v>
      </c>
      <c r="D33" s="219">
        <v>1015</v>
      </c>
      <c r="E33" s="224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  <c r="BF33" s="51"/>
      <c r="BG33" s="51"/>
      <c r="BH33" s="51"/>
      <c r="BI33" s="51"/>
      <c r="BJ33" s="51"/>
    </row>
    <row r="34" spans="1:62">
      <c r="A34" s="218" t="s">
        <v>543</v>
      </c>
      <c r="B34" s="218" t="s">
        <v>203</v>
      </c>
      <c r="C34" s="218" t="s">
        <v>1187</v>
      </c>
      <c r="D34" s="219">
        <v>1427</v>
      </c>
      <c r="E34" s="220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  <c r="BF34" s="51"/>
      <c r="BG34" s="51"/>
      <c r="BH34" s="51"/>
      <c r="BI34" s="51"/>
      <c r="BJ34" s="51"/>
    </row>
    <row r="35" spans="1:62">
      <c r="A35" s="218" t="s">
        <v>400</v>
      </c>
      <c r="B35" s="218" t="s">
        <v>820</v>
      </c>
      <c r="C35" s="218" t="s">
        <v>22</v>
      </c>
      <c r="D35" s="219">
        <v>7516</v>
      </c>
      <c r="E35" s="218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1"/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  <c r="BF35" s="51"/>
      <c r="BG35" s="51"/>
      <c r="BH35" s="51"/>
      <c r="BI35" s="51"/>
      <c r="BJ35" s="51"/>
    </row>
    <row r="36" spans="1:62">
      <c r="A36" s="218" t="s">
        <v>400</v>
      </c>
      <c r="B36" s="218" t="s">
        <v>723</v>
      </c>
      <c r="C36" s="218" t="s">
        <v>1211</v>
      </c>
      <c r="D36" s="219">
        <v>2914</v>
      </c>
      <c r="E36" s="220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  <c r="BF36" s="51"/>
      <c r="BG36" s="51"/>
      <c r="BH36" s="51"/>
      <c r="BI36" s="51"/>
      <c r="BJ36" s="51"/>
    </row>
    <row r="37" spans="1:62">
      <c r="A37" s="218" t="s">
        <v>808</v>
      </c>
      <c r="B37" s="218" t="s">
        <v>23</v>
      </c>
      <c r="C37" s="218" t="s">
        <v>1212</v>
      </c>
      <c r="D37" s="219">
        <v>2939</v>
      </c>
      <c r="E37" s="218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  <c r="BF37" s="51"/>
      <c r="BG37" s="51"/>
      <c r="BH37" s="51"/>
      <c r="BI37" s="51"/>
      <c r="BJ37" s="51"/>
    </row>
    <row r="38" spans="1:62">
      <c r="A38" s="218" t="s">
        <v>391</v>
      </c>
      <c r="B38" s="218" t="s">
        <v>23</v>
      </c>
      <c r="C38" s="218" t="s">
        <v>360</v>
      </c>
      <c r="D38" s="219">
        <v>7486</v>
      </c>
      <c r="E38" s="220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</row>
    <row r="39" spans="1:62">
      <c r="A39" s="218" t="s">
        <v>981</v>
      </c>
      <c r="B39" s="218" t="s">
        <v>23</v>
      </c>
      <c r="C39" s="218" t="s">
        <v>1024</v>
      </c>
      <c r="D39" s="219">
        <v>8417</v>
      </c>
      <c r="E39" s="227"/>
      <c r="F39" s="51"/>
      <c r="G39" s="51"/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</row>
    <row r="40" spans="1:62">
      <c r="A40" s="218" t="s">
        <v>400</v>
      </c>
      <c r="B40" s="218" t="s">
        <v>1213</v>
      </c>
      <c r="C40" s="218" t="s">
        <v>76</v>
      </c>
      <c r="D40" s="219">
        <v>311</v>
      </c>
      <c r="E40" s="227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  <c r="BF40" s="51"/>
      <c r="BG40" s="51"/>
      <c r="BH40" s="51"/>
      <c r="BI40" s="51"/>
      <c r="BJ40" s="51"/>
    </row>
    <row r="41" spans="1:62">
      <c r="A41" s="218" t="s">
        <v>580</v>
      </c>
      <c r="B41" s="218" t="s">
        <v>23</v>
      </c>
      <c r="C41" s="218" t="s">
        <v>24</v>
      </c>
      <c r="D41" s="219">
        <v>1706</v>
      </c>
      <c r="E41" s="23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  <c r="BF41" s="51"/>
      <c r="BG41" s="51"/>
      <c r="BH41" s="51"/>
      <c r="BI41" s="51"/>
      <c r="BJ41" s="51"/>
    </row>
    <row r="42" spans="1:62">
      <c r="A42" s="218" t="s">
        <v>400</v>
      </c>
      <c r="B42" s="218" t="s">
        <v>921</v>
      </c>
      <c r="C42" s="218" t="s">
        <v>122</v>
      </c>
      <c r="D42" s="219">
        <v>236</v>
      </c>
      <c r="E42" s="220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51"/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  <c r="BF42" s="51"/>
      <c r="BG42" s="51"/>
      <c r="BH42" s="51"/>
      <c r="BI42" s="51"/>
      <c r="BJ42" s="51"/>
    </row>
    <row r="43" spans="1:62">
      <c r="A43" s="218" t="s">
        <v>543</v>
      </c>
      <c r="B43" s="218" t="s">
        <v>254</v>
      </c>
      <c r="C43" s="218" t="s">
        <v>143</v>
      </c>
      <c r="D43" s="219">
        <v>4265</v>
      </c>
      <c r="E43" s="220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1"/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1"/>
      <c r="BB43" s="51"/>
      <c r="BC43" s="51"/>
      <c r="BD43" s="51"/>
      <c r="BE43" s="51"/>
      <c r="BF43" s="51"/>
      <c r="BG43" s="51"/>
      <c r="BH43" s="51"/>
      <c r="BI43" s="51"/>
      <c r="BJ43" s="51"/>
    </row>
    <row r="44" spans="1:62">
      <c r="A44" s="218" t="s">
        <v>981</v>
      </c>
      <c r="B44" s="218" t="s">
        <v>349</v>
      </c>
      <c r="C44" s="218" t="s">
        <v>245</v>
      </c>
      <c r="D44" s="229">
        <v>770</v>
      </c>
      <c r="E44" s="220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  <c r="BF44" s="51"/>
      <c r="BG44" s="51"/>
      <c r="BH44" s="51"/>
      <c r="BI44" s="51"/>
      <c r="BJ44" s="51"/>
    </row>
    <row r="45" spans="1:62">
      <c r="A45" s="218" t="s">
        <v>981</v>
      </c>
      <c r="B45" s="218" t="s">
        <v>75</v>
      </c>
      <c r="C45" s="218" t="s">
        <v>864</v>
      </c>
      <c r="D45" s="219">
        <v>1795</v>
      </c>
      <c r="E45" s="220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51"/>
      <c r="T45" s="51"/>
      <c r="U45" s="51"/>
      <c r="V45" s="51"/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  <c r="AZ45" s="51"/>
      <c r="BA45" s="51"/>
      <c r="BB45" s="51"/>
      <c r="BC45" s="51"/>
      <c r="BD45" s="51"/>
      <c r="BE45" s="51"/>
      <c r="BF45" s="51"/>
      <c r="BG45" s="51"/>
      <c r="BH45" s="51"/>
      <c r="BI45" s="51"/>
      <c r="BJ45" s="51"/>
    </row>
    <row r="46" spans="1:62">
      <c r="A46" s="218" t="s">
        <v>981</v>
      </c>
      <c r="B46" s="218" t="s">
        <v>299</v>
      </c>
      <c r="C46" s="218" t="s">
        <v>395</v>
      </c>
      <c r="D46" s="219">
        <v>3518</v>
      </c>
      <c r="E46" s="220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1"/>
      <c r="BC46" s="51"/>
      <c r="BD46" s="51"/>
      <c r="BE46" s="51"/>
      <c r="BF46" s="51"/>
      <c r="BG46" s="51"/>
      <c r="BH46" s="51"/>
      <c r="BI46" s="51"/>
      <c r="BJ46" s="51"/>
    </row>
    <row r="47" spans="1:62">
      <c r="A47" s="218" t="s">
        <v>981</v>
      </c>
      <c r="B47" s="218" t="s">
        <v>508</v>
      </c>
      <c r="C47" s="218" t="s">
        <v>350</v>
      </c>
      <c r="D47" s="219">
        <v>725</v>
      </c>
      <c r="E47" s="220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51"/>
      <c r="AY47" s="51"/>
      <c r="AZ47" s="51"/>
      <c r="BA47" s="51"/>
      <c r="BB47" s="51"/>
      <c r="BC47" s="51"/>
      <c r="BD47" s="51"/>
      <c r="BE47" s="51"/>
      <c r="BF47" s="51"/>
      <c r="BG47" s="51"/>
      <c r="BH47" s="51"/>
      <c r="BI47" s="51"/>
      <c r="BJ47" s="51"/>
    </row>
    <row r="48" spans="1:62">
      <c r="A48" s="218" t="s">
        <v>400</v>
      </c>
      <c r="B48" s="218" t="s">
        <v>759</v>
      </c>
      <c r="C48" s="218" t="s">
        <v>266</v>
      </c>
      <c r="D48" s="219">
        <v>3133</v>
      </c>
      <c r="E48" s="230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  <c r="BF48" s="51"/>
      <c r="BG48" s="51"/>
      <c r="BH48" s="51"/>
      <c r="BI48" s="51"/>
      <c r="BJ48" s="51"/>
    </row>
    <row r="49" spans="1:62">
      <c r="A49" s="218" t="s">
        <v>400</v>
      </c>
      <c r="B49" s="218" t="s">
        <v>642</v>
      </c>
      <c r="C49" s="218" t="s">
        <v>1038</v>
      </c>
      <c r="D49" s="219">
        <v>1299</v>
      </c>
      <c r="E49" s="23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  <c r="BF49" s="51"/>
      <c r="BG49" s="51"/>
      <c r="BH49" s="51"/>
      <c r="BI49" s="51"/>
      <c r="BJ49" s="51"/>
    </row>
    <row r="50" spans="1:62">
      <c r="A50" s="218" t="s">
        <v>400</v>
      </c>
      <c r="B50" s="218" t="s">
        <v>487</v>
      </c>
      <c r="C50" s="218" t="s">
        <v>390</v>
      </c>
      <c r="D50" s="219">
        <v>1580</v>
      </c>
      <c r="E50" s="23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  <c r="BF50" s="51"/>
      <c r="BG50" s="51"/>
      <c r="BH50" s="51"/>
      <c r="BI50" s="51"/>
      <c r="BJ50" s="51"/>
    </row>
    <row r="51" spans="1:62">
      <c r="A51" s="218" t="s">
        <v>400</v>
      </c>
      <c r="B51" s="218" t="s">
        <v>990</v>
      </c>
      <c r="C51" s="218" t="s">
        <v>121</v>
      </c>
      <c r="D51" s="219">
        <v>5119</v>
      </c>
      <c r="E51" s="218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1"/>
      <c r="BD51" s="51"/>
      <c r="BE51" s="51"/>
      <c r="BF51" s="51"/>
      <c r="BG51" s="51"/>
      <c r="BH51" s="51"/>
      <c r="BI51" s="51"/>
      <c r="BJ51" s="51"/>
    </row>
    <row r="52" spans="1:62">
      <c r="A52" s="218" t="s">
        <v>400</v>
      </c>
      <c r="B52" s="218" t="s">
        <v>982</v>
      </c>
      <c r="C52" s="218" t="s">
        <v>482</v>
      </c>
      <c r="D52" s="219">
        <v>1826</v>
      </c>
      <c r="E52" s="220"/>
      <c r="F52" s="51"/>
      <c r="G52" s="51"/>
      <c r="H52" s="51"/>
      <c r="I52" s="51"/>
      <c r="J52" s="51"/>
      <c r="K52" s="51"/>
      <c r="L52" s="51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1"/>
      <c r="BD52" s="51"/>
      <c r="BE52" s="51"/>
      <c r="BF52" s="51"/>
      <c r="BG52" s="51"/>
      <c r="BH52" s="51"/>
      <c r="BI52" s="51"/>
      <c r="BJ52" s="51"/>
    </row>
    <row r="53" spans="1:62">
      <c r="A53" s="218" t="s">
        <v>400</v>
      </c>
      <c r="B53" s="218" t="s">
        <v>1237</v>
      </c>
      <c r="C53" s="218" t="s">
        <v>1238</v>
      </c>
      <c r="D53" s="219">
        <v>712</v>
      </c>
      <c r="E53" s="220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  <c r="BF53" s="51"/>
      <c r="BG53" s="51"/>
      <c r="BH53" s="51"/>
      <c r="BI53" s="51"/>
      <c r="BJ53" s="51"/>
    </row>
    <row r="54" spans="1:62">
      <c r="A54" s="218" t="s">
        <v>400</v>
      </c>
      <c r="B54" s="218" t="s">
        <v>483</v>
      </c>
      <c r="C54" s="218" t="s">
        <v>484</v>
      </c>
      <c r="D54" s="219">
        <v>3695</v>
      </c>
      <c r="E54" s="220"/>
      <c r="F54" s="51"/>
      <c r="G54" s="51"/>
      <c r="H54" s="51"/>
      <c r="I54" s="51"/>
      <c r="J54" s="51"/>
      <c r="K54" s="51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1"/>
      <c r="W54" s="51"/>
      <c r="X54" s="51"/>
      <c r="Y54" s="51"/>
      <c r="Z54" s="51"/>
      <c r="AA54" s="51"/>
      <c r="AB54" s="51"/>
      <c r="AC54" s="51"/>
      <c r="AD54" s="51"/>
      <c r="AE54" s="51"/>
      <c r="AF54" s="51"/>
      <c r="AG54" s="51"/>
      <c r="AH54" s="51"/>
      <c r="AI54" s="51"/>
      <c r="AJ54" s="51"/>
      <c r="AK54" s="51"/>
      <c r="AL54" s="51"/>
      <c r="AM54" s="51"/>
      <c r="AN54" s="51"/>
      <c r="AO54" s="51"/>
      <c r="AP54" s="51"/>
      <c r="AQ54" s="51"/>
      <c r="AR54" s="51"/>
      <c r="AS54" s="51"/>
      <c r="AT54" s="51"/>
      <c r="AU54" s="51"/>
      <c r="AV54" s="51"/>
      <c r="AW54" s="51"/>
      <c r="AX54" s="51"/>
      <c r="AY54" s="51"/>
      <c r="AZ54" s="51"/>
      <c r="BA54" s="51"/>
      <c r="BB54" s="51"/>
      <c r="BC54" s="51"/>
      <c r="BD54" s="51"/>
      <c r="BE54" s="51"/>
      <c r="BF54" s="51"/>
      <c r="BG54" s="51"/>
      <c r="BH54" s="51"/>
      <c r="BI54" s="51"/>
      <c r="BJ54" s="51"/>
    </row>
    <row r="55" spans="1:62">
      <c r="A55" s="218" t="s">
        <v>400</v>
      </c>
      <c r="B55" s="218" t="s">
        <v>407</v>
      </c>
      <c r="C55" s="218" t="s">
        <v>1051</v>
      </c>
      <c r="D55" s="219">
        <v>6370</v>
      </c>
      <c r="E55" s="230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BD55" s="51"/>
      <c r="BE55" s="51"/>
      <c r="BF55" s="51"/>
      <c r="BG55" s="51"/>
      <c r="BH55" s="51"/>
      <c r="BI55" s="51"/>
      <c r="BJ55" s="51"/>
    </row>
    <row r="56" spans="1:62">
      <c r="A56" s="218" t="s">
        <v>400</v>
      </c>
      <c r="B56" s="218" t="s">
        <v>945</v>
      </c>
      <c r="C56" s="218" t="s">
        <v>632</v>
      </c>
      <c r="D56" s="219">
        <v>2907</v>
      </c>
      <c r="E56" s="218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  <c r="AW56" s="51"/>
      <c r="AX56" s="51"/>
      <c r="AY56" s="51"/>
      <c r="AZ56" s="51"/>
      <c r="BA56" s="51"/>
      <c r="BB56" s="51"/>
      <c r="BC56" s="51"/>
      <c r="BD56" s="51"/>
      <c r="BE56" s="51"/>
      <c r="BF56" s="51"/>
      <c r="BG56" s="51"/>
      <c r="BH56" s="51"/>
      <c r="BI56" s="51"/>
      <c r="BJ56" s="51"/>
    </row>
    <row r="57" spans="1:62">
      <c r="A57" s="218" t="s">
        <v>400</v>
      </c>
      <c r="B57" s="218" t="s">
        <v>1663</v>
      </c>
      <c r="C57" s="218" t="s">
        <v>1664</v>
      </c>
      <c r="D57" s="219">
        <v>1941</v>
      </c>
      <c r="E57" s="218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  <c r="BB57" s="51"/>
      <c r="BC57" s="51"/>
      <c r="BD57" s="51"/>
      <c r="BE57" s="51"/>
      <c r="BF57" s="51"/>
      <c r="BG57" s="51"/>
      <c r="BH57" s="51"/>
      <c r="BI57" s="51"/>
      <c r="BJ57" s="51"/>
    </row>
    <row r="58" spans="1:62">
      <c r="A58" s="218" t="s">
        <v>400</v>
      </c>
      <c r="B58" s="218" t="s">
        <v>1236</v>
      </c>
      <c r="C58" s="218" t="s">
        <v>633</v>
      </c>
      <c r="D58" s="219">
        <v>3057</v>
      </c>
      <c r="E58" s="23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AZ58" s="51"/>
      <c r="BA58" s="51"/>
      <c r="BB58" s="51"/>
      <c r="BC58" s="51"/>
      <c r="BD58" s="51"/>
      <c r="BE58" s="51"/>
      <c r="BF58" s="51"/>
      <c r="BG58" s="51"/>
      <c r="BH58" s="51"/>
      <c r="BI58" s="51"/>
      <c r="BJ58" s="51"/>
    </row>
    <row r="59" spans="1:62">
      <c r="A59" s="218" t="s">
        <v>400</v>
      </c>
      <c r="B59" s="218" t="s">
        <v>408</v>
      </c>
      <c r="C59" s="218" t="s">
        <v>1004</v>
      </c>
      <c r="D59" s="219">
        <v>883</v>
      </c>
      <c r="E59" s="218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2"/>
      <c r="AB59" s="52"/>
      <c r="AC59" s="52"/>
      <c r="AD59" s="52"/>
      <c r="AE59" s="52"/>
      <c r="AF59" s="52"/>
      <c r="AG59" s="52"/>
      <c r="AH59" s="52"/>
      <c r="AI59" s="52"/>
      <c r="AJ59" s="52"/>
      <c r="AK59" s="52"/>
      <c r="AL59" s="52"/>
      <c r="AM59" s="52"/>
      <c r="AN59" s="52"/>
      <c r="AO59" s="52"/>
      <c r="AP59" s="52"/>
      <c r="AQ59" s="52"/>
      <c r="AR59" s="52"/>
      <c r="AS59" s="52"/>
      <c r="AT59" s="52"/>
      <c r="AU59" s="52"/>
      <c r="AV59" s="52"/>
      <c r="AW59" s="52"/>
      <c r="AX59" s="52"/>
      <c r="AY59" s="52"/>
      <c r="AZ59" s="52"/>
      <c r="BA59" s="52"/>
      <c r="BB59" s="52"/>
      <c r="BC59" s="52"/>
      <c r="BD59" s="52"/>
      <c r="BE59" s="52"/>
      <c r="BF59" s="52"/>
      <c r="BG59" s="52"/>
      <c r="BH59" s="52"/>
      <c r="BI59" s="52"/>
      <c r="BJ59" s="52"/>
    </row>
    <row r="60" spans="1:62">
      <c r="A60" s="218" t="s">
        <v>400</v>
      </c>
      <c r="B60" s="218" t="s">
        <v>955</v>
      </c>
      <c r="C60" s="218" t="s">
        <v>825</v>
      </c>
      <c r="D60" s="219">
        <v>1264</v>
      </c>
      <c r="E60" s="218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  <c r="AY60" s="51"/>
      <c r="AZ60" s="51"/>
      <c r="BA60" s="51"/>
      <c r="BB60" s="51"/>
      <c r="BC60" s="51"/>
      <c r="BD60" s="51"/>
      <c r="BE60" s="51"/>
      <c r="BF60" s="51"/>
      <c r="BG60" s="51"/>
      <c r="BH60" s="51"/>
      <c r="BI60" s="51"/>
      <c r="BJ60" s="51"/>
    </row>
    <row r="61" spans="1:62">
      <c r="A61" s="218" t="s">
        <v>400</v>
      </c>
      <c r="B61" s="218" t="s">
        <v>734</v>
      </c>
      <c r="C61" s="218" t="s">
        <v>515</v>
      </c>
      <c r="D61" s="219">
        <v>724</v>
      </c>
      <c r="E61" s="231"/>
      <c r="F61" s="51"/>
      <c r="G61" s="51"/>
      <c r="H61" s="51"/>
      <c r="I61" s="51"/>
      <c r="J61" s="51"/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  <c r="AW61" s="51"/>
      <c r="AX61" s="51"/>
      <c r="AY61" s="51"/>
      <c r="AZ61" s="51"/>
      <c r="BA61" s="51"/>
      <c r="BB61" s="51"/>
      <c r="BC61" s="51"/>
      <c r="BD61" s="51"/>
      <c r="BE61" s="51"/>
      <c r="BF61" s="51"/>
      <c r="BG61" s="51"/>
      <c r="BH61" s="51"/>
      <c r="BI61" s="51"/>
      <c r="BJ61" s="51"/>
    </row>
    <row r="62" spans="1:62">
      <c r="A62" s="218" t="s">
        <v>400</v>
      </c>
      <c r="B62" s="218" t="s">
        <v>1000</v>
      </c>
      <c r="C62" s="218" t="s">
        <v>1231</v>
      </c>
      <c r="D62" s="219">
        <v>426</v>
      </c>
      <c r="E62" s="220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  <c r="AW62" s="51"/>
      <c r="AX62" s="51"/>
      <c r="AY62" s="51"/>
      <c r="AZ62" s="51"/>
      <c r="BA62" s="51"/>
      <c r="BB62" s="51"/>
      <c r="BC62" s="51"/>
      <c r="BD62" s="51"/>
      <c r="BE62" s="51"/>
      <c r="BF62" s="51"/>
      <c r="BG62" s="51"/>
      <c r="BH62" s="51"/>
      <c r="BI62" s="51"/>
      <c r="BJ62" s="51"/>
    </row>
    <row r="63" spans="1:62">
      <c r="A63" s="218" t="s">
        <v>400</v>
      </c>
      <c r="B63" s="218" t="s">
        <v>939</v>
      </c>
      <c r="C63" s="218" t="s">
        <v>605</v>
      </c>
      <c r="D63" s="297">
        <v>2216</v>
      </c>
      <c r="E63" s="228"/>
      <c r="F63" s="51"/>
      <c r="G63" s="51"/>
      <c r="H63" s="51"/>
      <c r="I63" s="51"/>
      <c r="J63" s="51"/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1"/>
      <c r="BB63" s="51"/>
      <c r="BC63" s="51"/>
      <c r="BD63" s="51"/>
      <c r="BE63" s="51"/>
      <c r="BF63" s="51"/>
      <c r="BG63" s="51"/>
      <c r="BH63" s="51"/>
      <c r="BI63" s="51"/>
      <c r="BJ63" s="51"/>
    </row>
    <row r="64" spans="1:62">
      <c r="A64" s="218" t="s">
        <v>460</v>
      </c>
      <c r="B64" s="218" t="s">
        <v>619</v>
      </c>
      <c r="C64" s="218" t="s">
        <v>525</v>
      </c>
      <c r="D64" s="219">
        <v>3256</v>
      </c>
      <c r="E64" s="220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/>
      <c r="BF64" s="51"/>
      <c r="BG64" s="51"/>
      <c r="BH64" s="51"/>
      <c r="BI64" s="51"/>
      <c r="BJ64" s="51"/>
    </row>
    <row r="65" spans="1:62">
      <c r="A65" s="218" t="s">
        <v>391</v>
      </c>
      <c r="B65" s="218" t="s">
        <v>858</v>
      </c>
      <c r="C65" s="218" t="s">
        <v>984</v>
      </c>
      <c r="D65" s="219">
        <v>2908</v>
      </c>
      <c r="E65" s="220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  <c r="BF65" s="51"/>
      <c r="BG65" s="51"/>
      <c r="BH65" s="51"/>
      <c r="BI65" s="51"/>
      <c r="BJ65" s="51"/>
    </row>
    <row r="66" spans="1:62">
      <c r="A66" s="218" t="s">
        <v>1166</v>
      </c>
      <c r="B66" s="218" t="s">
        <v>813</v>
      </c>
      <c r="C66" s="218" t="s">
        <v>814</v>
      </c>
      <c r="D66" s="219">
        <v>3113</v>
      </c>
      <c r="E66" s="220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  <c r="BF66" s="51"/>
      <c r="BG66" s="51"/>
      <c r="BH66" s="51"/>
      <c r="BI66" s="51"/>
      <c r="BJ66" s="51"/>
    </row>
    <row r="67" spans="1:62">
      <c r="A67" s="218" t="s">
        <v>1166</v>
      </c>
      <c r="B67" s="218" t="s">
        <v>90</v>
      </c>
      <c r="C67" s="218" t="s">
        <v>528</v>
      </c>
      <c r="D67" s="219">
        <v>760</v>
      </c>
      <c r="E67" s="220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  <c r="BF67" s="51"/>
      <c r="BG67" s="51"/>
      <c r="BH67" s="51"/>
      <c r="BI67" s="51"/>
      <c r="BJ67" s="51"/>
    </row>
    <row r="68" spans="1:62" ht="28.5">
      <c r="A68" s="218" t="s">
        <v>751</v>
      </c>
      <c r="B68" s="218" t="s">
        <v>252</v>
      </c>
      <c r="C68" s="218" t="s">
        <v>389</v>
      </c>
      <c r="D68" s="219">
        <v>1313</v>
      </c>
      <c r="E68" s="220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52"/>
      <c r="W68" s="52"/>
      <c r="X68" s="52"/>
      <c r="Y68" s="52"/>
      <c r="Z68" s="52"/>
      <c r="AA68" s="52"/>
      <c r="AB68" s="52"/>
      <c r="AC68" s="52"/>
      <c r="AD68" s="52"/>
      <c r="AE68" s="52"/>
      <c r="AF68" s="52"/>
      <c r="AG68" s="52"/>
      <c r="AH68" s="52"/>
      <c r="AI68" s="52"/>
      <c r="AJ68" s="52"/>
      <c r="AK68" s="52"/>
      <c r="AL68" s="52"/>
      <c r="AM68" s="52"/>
      <c r="AN68" s="52"/>
      <c r="AO68" s="52"/>
      <c r="AP68" s="52"/>
      <c r="AQ68" s="52"/>
      <c r="AR68" s="52"/>
      <c r="AS68" s="52"/>
      <c r="AT68" s="52"/>
      <c r="AU68" s="52"/>
      <c r="AV68" s="52"/>
      <c r="AW68" s="52"/>
      <c r="AX68" s="52"/>
      <c r="AY68" s="52"/>
      <c r="AZ68" s="52"/>
      <c r="BA68" s="52"/>
      <c r="BB68" s="52"/>
      <c r="BC68" s="52"/>
      <c r="BD68" s="52"/>
      <c r="BE68" s="52"/>
      <c r="BF68" s="52"/>
      <c r="BG68" s="52"/>
      <c r="BH68" s="52"/>
      <c r="BI68" s="52"/>
      <c r="BJ68" s="52"/>
    </row>
    <row r="69" spans="1:62">
      <c r="A69" s="218" t="s">
        <v>243</v>
      </c>
      <c r="B69" s="218" t="s">
        <v>144</v>
      </c>
      <c r="C69" s="218" t="s">
        <v>1144</v>
      </c>
      <c r="D69" s="219">
        <v>2046</v>
      </c>
      <c r="E69" s="220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2"/>
      <c r="S69" s="52"/>
      <c r="T69" s="52"/>
      <c r="U69" s="52"/>
      <c r="V69" s="52"/>
      <c r="W69" s="52"/>
      <c r="X69" s="52"/>
      <c r="Y69" s="52"/>
      <c r="Z69" s="52"/>
      <c r="AA69" s="52"/>
      <c r="AB69" s="52"/>
      <c r="AC69" s="52"/>
      <c r="AD69" s="52"/>
      <c r="AE69" s="52"/>
      <c r="AF69" s="52"/>
      <c r="AG69" s="52"/>
      <c r="AH69" s="52"/>
      <c r="AI69" s="52"/>
      <c r="AJ69" s="52"/>
      <c r="AK69" s="52"/>
      <c r="AL69" s="52"/>
      <c r="AM69" s="52"/>
      <c r="AN69" s="52"/>
      <c r="AO69" s="52"/>
      <c r="AP69" s="52"/>
      <c r="AQ69" s="52"/>
      <c r="AR69" s="52"/>
      <c r="AS69" s="52"/>
      <c r="AT69" s="52"/>
      <c r="AU69" s="52"/>
      <c r="AV69" s="52"/>
      <c r="AW69" s="52"/>
      <c r="AX69" s="52"/>
      <c r="AY69" s="52"/>
      <c r="AZ69" s="52"/>
      <c r="BA69" s="52"/>
      <c r="BB69" s="52"/>
      <c r="BC69" s="52"/>
      <c r="BD69" s="52"/>
      <c r="BE69" s="52"/>
      <c r="BF69" s="52"/>
      <c r="BG69" s="52"/>
      <c r="BH69" s="52"/>
      <c r="BI69" s="52"/>
      <c r="BJ69" s="52"/>
    </row>
    <row r="70" spans="1:62">
      <c r="A70" s="218" t="s">
        <v>400</v>
      </c>
      <c r="B70" s="218" t="s">
        <v>306</v>
      </c>
      <c r="C70" s="218" t="s">
        <v>307</v>
      </c>
      <c r="D70" s="219">
        <v>419</v>
      </c>
      <c r="E70" s="231"/>
      <c r="F70" s="52"/>
      <c r="G70" s="52"/>
      <c r="H70" s="52"/>
      <c r="I70" s="52"/>
      <c r="J70" s="52"/>
      <c r="K70" s="52"/>
      <c r="L70" s="52"/>
      <c r="M70" s="52"/>
      <c r="N70" s="52"/>
      <c r="O70" s="52"/>
      <c r="P70" s="52"/>
      <c r="Q70" s="52"/>
      <c r="R70" s="52"/>
      <c r="S70" s="52"/>
      <c r="T70" s="52"/>
      <c r="U70" s="52"/>
      <c r="V70" s="52"/>
      <c r="W70" s="52"/>
      <c r="X70" s="52"/>
      <c r="Y70" s="52"/>
      <c r="Z70" s="52"/>
      <c r="AA70" s="52"/>
      <c r="AB70" s="52"/>
      <c r="AC70" s="52"/>
      <c r="AD70" s="52"/>
      <c r="AE70" s="52"/>
      <c r="AF70" s="52"/>
      <c r="AG70" s="52"/>
      <c r="AH70" s="52"/>
      <c r="AI70" s="52"/>
      <c r="AJ70" s="52"/>
      <c r="AK70" s="52"/>
      <c r="AL70" s="52"/>
      <c r="AM70" s="52"/>
      <c r="AN70" s="52"/>
      <c r="AO70" s="52"/>
      <c r="AP70" s="52"/>
      <c r="AQ70" s="52"/>
      <c r="AR70" s="52"/>
      <c r="AS70" s="52"/>
      <c r="AT70" s="52"/>
      <c r="AU70" s="52"/>
      <c r="AV70" s="52"/>
      <c r="AW70" s="52"/>
      <c r="AX70" s="52"/>
      <c r="AY70" s="52"/>
      <c r="AZ70" s="52"/>
      <c r="BA70" s="52"/>
      <c r="BB70" s="52"/>
      <c r="BC70" s="52"/>
      <c r="BD70" s="52"/>
      <c r="BE70" s="52"/>
      <c r="BF70" s="52"/>
      <c r="BG70" s="52"/>
      <c r="BH70" s="52"/>
      <c r="BI70" s="52"/>
      <c r="BJ70" s="52"/>
    </row>
    <row r="71" spans="1:62">
      <c r="A71" s="223"/>
      <c r="B71" s="223"/>
      <c r="C71" s="223"/>
      <c r="D71" s="226">
        <f>D70+D69+D68+D67+D66+D65+D64+2216+D62+D61+D60+D59+D58+D57+D56+D55+D54+D53+D52+D51+D50+D49+D48+D47+D46+D45+D44+D43+D42+D41+D40+D39+D38+D37+D36+D35+D34+D33+D32+D31+D30+D29+D28+9256+D26+D25+D24+D23+D22+D21+D20+D19+D18+D17+D16+D15+D14+D13+D12+D11+D10+D9+D8+D7+D6+D5</f>
        <v>151288</v>
      </c>
      <c r="E71" s="223"/>
      <c r="F71" s="52"/>
      <c r="G71" s="52"/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2"/>
      <c r="S71" s="52"/>
      <c r="T71" s="52"/>
      <c r="U71" s="52"/>
      <c r="V71" s="52"/>
      <c r="W71" s="52"/>
      <c r="X71" s="52"/>
      <c r="Y71" s="52"/>
      <c r="Z71" s="52"/>
      <c r="AA71" s="52"/>
      <c r="AB71" s="52"/>
      <c r="AC71" s="52"/>
      <c r="AD71" s="52"/>
      <c r="AE71" s="52"/>
      <c r="AF71" s="52"/>
      <c r="AG71" s="52"/>
      <c r="AH71" s="52"/>
      <c r="AI71" s="52"/>
      <c r="AJ71" s="52"/>
      <c r="AK71" s="52"/>
      <c r="AL71" s="52"/>
      <c r="AM71" s="52"/>
      <c r="AN71" s="52"/>
      <c r="AO71" s="52"/>
      <c r="AP71" s="52"/>
      <c r="AQ71" s="52"/>
      <c r="AR71" s="52"/>
      <c r="AS71" s="52"/>
      <c r="AT71" s="52"/>
      <c r="AU71" s="52"/>
      <c r="AV71" s="52"/>
      <c r="AW71" s="52"/>
      <c r="AX71" s="52"/>
      <c r="AY71" s="52"/>
      <c r="AZ71" s="52"/>
      <c r="BA71" s="52"/>
      <c r="BB71" s="52"/>
      <c r="BC71" s="52"/>
      <c r="BD71" s="52"/>
      <c r="BE71" s="52"/>
      <c r="BF71" s="52"/>
      <c r="BG71" s="52"/>
      <c r="BH71" s="52"/>
      <c r="BI71" s="52"/>
      <c r="BJ71" s="52"/>
    </row>
    <row r="72" spans="1:62">
      <c r="A72" s="223"/>
      <c r="B72" s="223"/>
      <c r="C72" s="223"/>
      <c r="D72" s="226"/>
      <c r="E72" s="223"/>
      <c r="F72" s="52"/>
      <c r="G72" s="52"/>
      <c r="H72" s="52"/>
      <c r="I72" s="52"/>
      <c r="J72" s="52"/>
      <c r="K72" s="52"/>
      <c r="L72" s="52"/>
      <c r="M72" s="52"/>
      <c r="N72" s="52"/>
      <c r="O72" s="52"/>
      <c r="P72" s="52"/>
      <c r="Q72" s="52"/>
      <c r="R72" s="52"/>
      <c r="S72" s="52"/>
      <c r="T72" s="52"/>
      <c r="U72" s="52"/>
      <c r="V72" s="52"/>
      <c r="W72" s="52"/>
      <c r="X72" s="52"/>
      <c r="Y72" s="52"/>
      <c r="Z72" s="52"/>
      <c r="AA72" s="52"/>
      <c r="AB72" s="52"/>
      <c r="AC72" s="52"/>
      <c r="AD72" s="52"/>
      <c r="AE72" s="52"/>
      <c r="AF72" s="52"/>
      <c r="AG72" s="52"/>
      <c r="AH72" s="52"/>
      <c r="AI72" s="52"/>
      <c r="AJ72" s="52"/>
      <c r="AK72" s="52"/>
      <c r="AL72" s="52"/>
      <c r="AM72" s="52"/>
      <c r="AN72" s="52"/>
      <c r="AO72" s="52"/>
      <c r="AP72" s="52"/>
      <c r="AQ72" s="52"/>
      <c r="AR72" s="52"/>
      <c r="AS72" s="52"/>
      <c r="AT72" s="52"/>
      <c r="AU72" s="52"/>
      <c r="AV72" s="52"/>
      <c r="AW72" s="52"/>
      <c r="AX72" s="52"/>
      <c r="AY72" s="52"/>
      <c r="AZ72" s="52"/>
      <c r="BA72" s="52"/>
      <c r="BB72" s="52"/>
      <c r="BC72" s="52"/>
      <c r="BD72" s="52"/>
      <c r="BE72" s="52"/>
      <c r="BF72" s="52"/>
      <c r="BG72" s="52"/>
      <c r="BH72" s="52"/>
      <c r="BI72" s="52"/>
      <c r="BJ72" s="52"/>
    </row>
    <row r="73" spans="1:62">
      <c r="A73" s="365" t="s">
        <v>769</v>
      </c>
      <c r="B73" s="366"/>
      <c r="C73" s="366"/>
      <c r="D73" s="366"/>
      <c r="E73" s="366"/>
      <c r="F73" s="52"/>
      <c r="G73" s="52"/>
      <c r="H73" s="52"/>
      <c r="I73" s="52"/>
      <c r="J73" s="52"/>
      <c r="K73" s="52"/>
      <c r="L73" s="52"/>
      <c r="M73" s="52"/>
      <c r="N73" s="52"/>
      <c r="O73" s="52"/>
      <c r="P73" s="52"/>
      <c r="Q73" s="52"/>
      <c r="R73" s="52"/>
      <c r="S73" s="52"/>
      <c r="T73" s="52"/>
      <c r="U73" s="52"/>
      <c r="V73" s="52"/>
      <c r="W73" s="52"/>
      <c r="X73" s="52"/>
      <c r="Y73" s="52"/>
      <c r="Z73" s="52"/>
      <c r="AA73" s="52"/>
      <c r="AB73" s="52"/>
      <c r="AC73" s="52"/>
      <c r="AD73" s="52"/>
      <c r="AE73" s="52"/>
      <c r="AF73" s="52"/>
      <c r="AG73" s="52"/>
      <c r="AH73" s="52"/>
      <c r="AI73" s="52"/>
      <c r="AJ73" s="52"/>
      <c r="AK73" s="52"/>
      <c r="AL73" s="52"/>
      <c r="AM73" s="52"/>
      <c r="AN73" s="52"/>
      <c r="AO73" s="52"/>
      <c r="AP73" s="52"/>
      <c r="AQ73" s="52"/>
      <c r="AR73" s="52"/>
      <c r="AS73" s="52"/>
      <c r="AT73" s="52"/>
      <c r="AU73" s="52"/>
      <c r="AV73" s="52"/>
      <c r="AW73" s="52"/>
      <c r="AX73" s="52"/>
      <c r="AY73" s="52"/>
      <c r="AZ73" s="52"/>
      <c r="BA73" s="52"/>
      <c r="BB73" s="52"/>
      <c r="BC73" s="52"/>
      <c r="BD73" s="52"/>
      <c r="BE73" s="52"/>
      <c r="BF73" s="52"/>
      <c r="BG73" s="52"/>
      <c r="BH73" s="52"/>
      <c r="BI73" s="52"/>
      <c r="BJ73" s="52"/>
    </row>
    <row r="74" spans="1:62">
      <c r="A74" s="220" t="s">
        <v>1214</v>
      </c>
      <c r="B74" s="220" t="s">
        <v>514</v>
      </c>
      <c r="C74" s="220" t="s">
        <v>970</v>
      </c>
      <c r="D74" s="219" t="s">
        <v>971</v>
      </c>
      <c r="E74" s="220"/>
      <c r="F74" s="52"/>
      <c r="G74" s="52"/>
      <c r="H74" s="52"/>
      <c r="I74" s="52"/>
      <c r="J74" s="52"/>
      <c r="K74" s="52"/>
      <c r="L74" s="52"/>
      <c r="M74" s="52"/>
      <c r="N74" s="52"/>
      <c r="O74" s="52"/>
      <c r="P74" s="52"/>
      <c r="Q74" s="52"/>
      <c r="R74" s="52"/>
      <c r="S74" s="52"/>
      <c r="T74" s="52"/>
      <c r="U74" s="52"/>
      <c r="V74" s="52"/>
      <c r="W74" s="52"/>
      <c r="X74" s="52"/>
      <c r="Y74" s="52"/>
      <c r="Z74" s="52"/>
      <c r="AA74" s="52"/>
      <c r="AB74" s="52"/>
      <c r="AC74" s="52"/>
      <c r="AD74" s="52"/>
      <c r="AE74" s="52"/>
      <c r="AF74" s="52"/>
      <c r="AG74" s="52"/>
      <c r="AH74" s="52"/>
      <c r="AI74" s="52"/>
      <c r="AJ74" s="52"/>
      <c r="AK74" s="52"/>
      <c r="AL74" s="52"/>
      <c r="AM74" s="52"/>
      <c r="AN74" s="52"/>
      <c r="AO74" s="52"/>
      <c r="AP74" s="52"/>
      <c r="AQ74" s="52"/>
      <c r="AR74" s="52"/>
      <c r="AS74" s="52"/>
      <c r="AT74" s="52"/>
      <c r="AU74" s="52"/>
      <c r="AV74" s="52"/>
      <c r="AW74" s="52"/>
      <c r="AX74" s="52"/>
      <c r="AY74" s="52"/>
      <c r="AZ74" s="52"/>
      <c r="BA74" s="52"/>
      <c r="BB74" s="52"/>
      <c r="BC74" s="52"/>
      <c r="BD74" s="52"/>
      <c r="BE74" s="52"/>
      <c r="BF74" s="52"/>
      <c r="BG74" s="52"/>
      <c r="BH74" s="52"/>
      <c r="BI74" s="52"/>
      <c r="BJ74" s="52"/>
    </row>
    <row r="75" spans="1:62">
      <c r="A75" s="221" t="s">
        <v>319</v>
      </c>
      <c r="B75" s="221" t="s">
        <v>320</v>
      </c>
      <c r="C75" s="221" t="s">
        <v>321</v>
      </c>
      <c r="D75" s="219">
        <v>1437</v>
      </c>
      <c r="E75" s="220" t="s">
        <v>348</v>
      </c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51"/>
      <c r="AY75" s="51"/>
      <c r="AZ75" s="51"/>
      <c r="BA75" s="51"/>
      <c r="BB75" s="51"/>
      <c r="BC75" s="51"/>
      <c r="BD75" s="51"/>
      <c r="BE75" s="51"/>
      <c r="BF75" s="51"/>
      <c r="BG75" s="51"/>
      <c r="BH75" s="51"/>
      <c r="BI75" s="51"/>
      <c r="BJ75" s="51"/>
    </row>
    <row r="76" spans="1:62" ht="28.5">
      <c r="A76" s="218" t="s">
        <v>1066</v>
      </c>
      <c r="B76" s="218" t="s">
        <v>66</v>
      </c>
      <c r="C76" s="218" t="s">
        <v>812</v>
      </c>
      <c r="D76" s="219">
        <v>3304</v>
      </c>
      <c r="E76" s="220" t="s">
        <v>348</v>
      </c>
      <c r="F76" s="51"/>
      <c r="G76" s="51"/>
      <c r="H76" s="51"/>
      <c r="I76" s="51"/>
      <c r="J76" s="51"/>
      <c r="K76" s="51"/>
      <c r="L76" s="51"/>
      <c r="M76" s="51"/>
      <c r="N76" s="51"/>
      <c r="O76" s="51"/>
      <c r="P76" s="51"/>
      <c r="Q76" s="51"/>
      <c r="R76" s="51"/>
      <c r="S76" s="51"/>
      <c r="T76" s="51"/>
      <c r="U76" s="51"/>
      <c r="V76" s="51"/>
      <c r="W76" s="51"/>
      <c r="X76" s="51"/>
      <c r="Y76" s="51"/>
      <c r="Z76" s="51"/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  <c r="AS76" s="51"/>
      <c r="AT76" s="51"/>
      <c r="AU76" s="51"/>
      <c r="AV76" s="51"/>
      <c r="AW76" s="51"/>
      <c r="AX76" s="51"/>
      <c r="AY76" s="51"/>
      <c r="AZ76" s="51"/>
      <c r="BA76" s="51"/>
      <c r="BB76" s="51"/>
      <c r="BC76" s="51"/>
      <c r="BD76" s="51"/>
      <c r="BE76" s="51"/>
      <c r="BF76" s="51"/>
      <c r="BG76" s="51"/>
      <c r="BH76" s="51"/>
      <c r="BI76" s="51"/>
      <c r="BJ76" s="51"/>
    </row>
    <row r="77" spans="1:62">
      <c r="A77" s="218" t="s">
        <v>400</v>
      </c>
      <c r="B77" s="218" t="s">
        <v>276</v>
      </c>
      <c r="C77" s="218" t="s">
        <v>326</v>
      </c>
      <c r="D77" s="219">
        <v>1587</v>
      </c>
      <c r="E77" s="220" t="s">
        <v>348</v>
      </c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  <c r="AY77" s="51"/>
      <c r="AZ77" s="51"/>
      <c r="BA77" s="51"/>
      <c r="BB77" s="51"/>
      <c r="BC77" s="51"/>
      <c r="BD77" s="51"/>
      <c r="BE77" s="51"/>
      <c r="BF77" s="51"/>
      <c r="BG77" s="51"/>
      <c r="BH77" s="51"/>
      <c r="BI77" s="51"/>
      <c r="BJ77" s="51"/>
    </row>
    <row r="78" spans="1:62">
      <c r="A78" s="218" t="s">
        <v>1130</v>
      </c>
      <c r="B78" s="218" t="s">
        <v>770</v>
      </c>
      <c r="C78" s="218" t="s">
        <v>1190</v>
      </c>
      <c r="D78" s="219">
        <v>1384</v>
      </c>
      <c r="E78" s="220" t="s">
        <v>348</v>
      </c>
      <c r="F78" s="51"/>
      <c r="G78" s="51"/>
      <c r="H78" s="51"/>
      <c r="I78" s="51"/>
      <c r="J78" s="51"/>
      <c r="K78" s="51"/>
      <c r="L78" s="51"/>
      <c r="M78" s="51"/>
      <c r="N78" s="51"/>
      <c r="O78" s="51"/>
      <c r="P78" s="51"/>
      <c r="Q78" s="51"/>
      <c r="R78" s="51"/>
      <c r="S78" s="51"/>
      <c r="T78" s="51"/>
      <c r="U78" s="51"/>
      <c r="V78" s="51"/>
      <c r="W78" s="51"/>
      <c r="X78" s="51"/>
      <c r="Y78" s="51"/>
      <c r="Z78" s="51"/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1"/>
      <c r="AY78" s="51"/>
      <c r="AZ78" s="51"/>
      <c r="BA78" s="51"/>
      <c r="BB78" s="51"/>
      <c r="BC78" s="51"/>
      <c r="BD78" s="51"/>
      <c r="BE78" s="51"/>
      <c r="BF78" s="51"/>
      <c r="BG78" s="51"/>
      <c r="BH78" s="51"/>
      <c r="BI78" s="51"/>
      <c r="BJ78" s="51"/>
    </row>
    <row r="79" spans="1:62">
      <c r="A79" s="218" t="s">
        <v>400</v>
      </c>
      <c r="B79" s="218" t="s">
        <v>1180</v>
      </c>
      <c r="C79" s="218" t="s">
        <v>714</v>
      </c>
      <c r="D79" s="219">
        <v>917</v>
      </c>
      <c r="E79" s="220" t="s">
        <v>348</v>
      </c>
      <c r="F79" s="51"/>
      <c r="G79" s="51"/>
      <c r="H79" s="51"/>
      <c r="I79" s="51"/>
      <c r="J79" s="51"/>
      <c r="K79" s="51"/>
      <c r="L79" s="51"/>
      <c r="M79" s="51"/>
      <c r="N79" s="51"/>
      <c r="O79" s="51"/>
      <c r="P79" s="51"/>
      <c r="Q79" s="51"/>
      <c r="R79" s="51"/>
      <c r="S79" s="51"/>
      <c r="T79" s="51"/>
      <c r="U79" s="51"/>
      <c r="V79" s="51"/>
      <c r="W79" s="51"/>
      <c r="X79" s="51"/>
      <c r="Y79" s="51"/>
      <c r="Z79" s="51"/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  <c r="AS79" s="51"/>
      <c r="AT79" s="51"/>
      <c r="AU79" s="51"/>
      <c r="AV79" s="51"/>
      <c r="AW79" s="51"/>
      <c r="AX79" s="51"/>
      <c r="AY79" s="51"/>
      <c r="AZ79" s="51"/>
      <c r="BA79" s="51"/>
      <c r="BB79" s="51"/>
      <c r="BC79" s="51"/>
      <c r="BD79" s="51"/>
      <c r="BE79" s="51"/>
      <c r="BF79" s="51"/>
      <c r="BG79" s="51"/>
      <c r="BH79" s="51"/>
      <c r="BI79" s="51"/>
      <c r="BJ79" s="51"/>
    </row>
    <row r="80" spans="1:62">
      <c r="A80" s="218" t="s">
        <v>1027</v>
      </c>
      <c r="B80" s="218" t="s">
        <v>1067</v>
      </c>
      <c r="C80" s="218" t="s">
        <v>761</v>
      </c>
      <c r="D80" s="219">
        <v>1278</v>
      </c>
      <c r="E80" s="220" t="s">
        <v>348</v>
      </c>
      <c r="F80" s="51"/>
      <c r="G80" s="51"/>
      <c r="H80" s="51"/>
      <c r="I80" s="51"/>
      <c r="J80" s="51"/>
      <c r="K80" s="51"/>
      <c r="L80" s="51"/>
      <c r="M80" s="51"/>
      <c r="N80" s="51"/>
      <c r="O80" s="51"/>
      <c r="P80" s="51"/>
      <c r="Q80" s="51"/>
      <c r="R80" s="51"/>
      <c r="S80" s="51"/>
      <c r="T80" s="51"/>
      <c r="U80" s="51"/>
      <c r="V80" s="51"/>
      <c r="W80" s="51"/>
      <c r="X80" s="51"/>
      <c r="Y80" s="51"/>
      <c r="Z80" s="51"/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AS80" s="51"/>
      <c r="AT80" s="51"/>
      <c r="AU80" s="51"/>
      <c r="AV80" s="51"/>
      <c r="AW80" s="51"/>
      <c r="AX80" s="51"/>
      <c r="AY80" s="51"/>
      <c r="AZ80" s="51"/>
      <c r="BA80" s="51"/>
      <c r="BB80" s="51"/>
      <c r="BC80" s="51"/>
      <c r="BD80" s="51"/>
      <c r="BE80" s="51"/>
      <c r="BF80" s="51"/>
      <c r="BG80" s="51"/>
      <c r="BH80" s="51"/>
      <c r="BI80" s="51"/>
      <c r="BJ80" s="51"/>
    </row>
    <row r="81" spans="1:62">
      <c r="A81" s="218" t="s">
        <v>762</v>
      </c>
      <c r="B81" s="218" t="s">
        <v>770</v>
      </c>
      <c r="C81" s="218" t="s">
        <v>763</v>
      </c>
      <c r="D81" s="219">
        <v>1095</v>
      </c>
      <c r="E81" s="220" t="s">
        <v>348</v>
      </c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51"/>
      <c r="AS81" s="51"/>
      <c r="AT81" s="51"/>
      <c r="AU81" s="51"/>
      <c r="AV81" s="51"/>
      <c r="AW81" s="51"/>
      <c r="AX81" s="51"/>
      <c r="AY81" s="51"/>
      <c r="AZ81" s="51"/>
      <c r="BA81" s="51"/>
      <c r="BB81" s="51"/>
      <c r="BC81" s="51"/>
      <c r="BD81" s="51"/>
      <c r="BE81" s="51"/>
      <c r="BF81" s="51"/>
      <c r="BG81" s="51"/>
      <c r="BH81" s="51"/>
      <c r="BI81" s="51"/>
      <c r="BJ81" s="51"/>
    </row>
    <row r="82" spans="1:62">
      <c r="A82" s="218" t="s">
        <v>764</v>
      </c>
      <c r="B82" s="218" t="s">
        <v>770</v>
      </c>
      <c r="C82" s="218" t="s">
        <v>1068</v>
      </c>
      <c r="D82" s="219">
        <v>1430</v>
      </c>
      <c r="E82" s="220" t="s">
        <v>348</v>
      </c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  <c r="AS82" s="51"/>
      <c r="AT82" s="51"/>
      <c r="AU82" s="51"/>
      <c r="AV82" s="51"/>
      <c r="AW82" s="51"/>
      <c r="AX82" s="51"/>
      <c r="AY82" s="51"/>
      <c r="AZ82" s="51"/>
      <c r="BA82" s="51"/>
      <c r="BB82" s="51"/>
      <c r="BC82" s="51"/>
      <c r="BD82" s="51"/>
      <c r="BE82" s="51"/>
      <c r="BF82" s="51"/>
      <c r="BG82" s="51"/>
      <c r="BH82" s="51"/>
      <c r="BI82" s="51"/>
      <c r="BJ82" s="51"/>
    </row>
    <row r="83" spans="1:62">
      <c r="A83" s="218" t="s">
        <v>234</v>
      </c>
      <c r="B83" s="218" t="s">
        <v>770</v>
      </c>
      <c r="C83" s="218" t="s">
        <v>1086</v>
      </c>
      <c r="D83" s="219">
        <v>1397</v>
      </c>
      <c r="E83" s="220" t="s">
        <v>348</v>
      </c>
      <c r="F83" s="52"/>
      <c r="G83" s="52"/>
      <c r="H83" s="52"/>
      <c r="I83" s="52"/>
      <c r="J83" s="52"/>
      <c r="K83" s="52"/>
      <c r="L83" s="52"/>
      <c r="M83" s="52"/>
      <c r="N83" s="52"/>
      <c r="O83" s="52"/>
      <c r="P83" s="52"/>
      <c r="Q83" s="52"/>
      <c r="R83" s="52"/>
      <c r="S83" s="52"/>
      <c r="T83" s="52"/>
      <c r="U83" s="52"/>
      <c r="V83" s="52"/>
      <c r="W83" s="52"/>
      <c r="X83" s="52"/>
      <c r="Y83" s="52"/>
      <c r="Z83" s="52"/>
      <c r="AA83" s="52"/>
      <c r="AB83" s="52"/>
      <c r="AC83" s="52"/>
      <c r="AD83" s="52"/>
      <c r="AE83" s="52"/>
      <c r="AF83" s="52"/>
      <c r="AG83" s="52"/>
      <c r="AH83" s="52"/>
      <c r="AI83" s="52"/>
      <c r="AJ83" s="52"/>
      <c r="AK83" s="52"/>
      <c r="AL83" s="52"/>
      <c r="AM83" s="52"/>
      <c r="AN83" s="52"/>
      <c r="AO83" s="52"/>
      <c r="AP83" s="52"/>
      <c r="AQ83" s="52"/>
      <c r="AR83" s="52"/>
      <c r="AS83" s="52"/>
      <c r="AT83" s="52"/>
      <c r="AU83" s="52"/>
      <c r="AV83" s="52"/>
      <c r="AW83" s="52"/>
      <c r="AX83" s="52"/>
      <c r="AY83" s="52"/>
      <c r="AZ83" s="52"/>
      <c r="BA83" s="52"/>
      <c r="BB83" s="52"/>
      <c r="BC83" s="52"/>
      <c r="BD83" s="52"/>
      <c r="BE83" s="52"/>
      <c r="BF83" s="52"/>
      <c r="BG83" s="52"/>
      <c r="BH83" s="52"/>
      <c r="BI83" s="52"/>
      <c r="BJ83" s="52"/>
    </row>
    <row r="84" spans="1:62" ht="28.5">
      <c r="A84" s="218" t="s">
        <v>1449</v>
      </c>
      <c r="B84" s="222" t="s">
        <v>1450</v>
      </c>
      <c r="C84" s="218" t="s">
        <v>1451</v>
      </c>
      <c r="D84" s="232">
        <v>1040</v>
      </c>
      <c r="E84" s="220" t="s">
        <v>348</v>
      </c>
      <c r="F84" s="52"/>
      <c r="G84" s="52"/>
      <c r="H84" s="52"/>
      <c r="I84" s="52"/>
      <c r="J84" s="52"/>
      <c r="K84" s="52"/>
      <c r="L84" s="52"/>
      <c r="M84" s="52"/>
      <c r="N84" s="52"/>
      <c r="O84" s="52"/>
      <c r="P84" s="52"/>
      <c r="Q84" s="52"/>
      <c r="R84" s="52"/>
      <c r="S84" s="52"/>
      <c r="T84" s="52"/>
      <c r="U84" s="52"/>
      <c r="V84" s="52"/>
      <c r="W84" s="52"/>
      <c r="X84" s="52"/>
      <c r="Y84" s="52"/>
      <c r="Z84" s="52"/>
      <c r="AA84" s="52"/>
      <c r="AB84" s="52"/>
      <c r="AC84" s="52"/>
      <c r="AD84" s="52"/>
      <c r="AE84" s="52"/>
      <c r="AF84" s="52"/>
      <c r="AG84" s="52"/>
      <c r="AH84" s="52"/>
      <c r="AI84" s="52"/>
      <c r="AJ84" s="52"/>
      <c r="AK84" s="52"/>
      <c r="AL84" s="52"/>
      <c r="AM84" s="52"/>
      <c r="AN84" s="52"/>
      <c r="AO84" s="52"/>
      <c r="AP84" s="52"/>
      <c r="AQ84" s="52"/>
      <c r="AR84" s="52"/>
      <c r="AS84" s="52"/>
      <c r="AT84" s="52"/>
      <c r="AU84" s="52"/>
      <c r="AV84" s="52"/>
      <c r="AW84" s="52"/>
      <c r="AX84" s="52"/>
      <c r="AY84" s="52"/>
      <c r="AZ84" s="52"/>
      <c r="BA84" s="52"/>
      <c r="BB84" s="52"/>
      <c r="BC84" s="52"/>
      <c r="BD84" s="52"/>
      <c r="BE84" s="52"/>
      <c r="BF84" s="52"/>
      <c r="BG84" s="52"/>
      <c r="BH84" s="52"/>
      <c r="BI84" s="52"/>
      <c r="BJ84" s="52"/>
    </row>
    <row r="85" spans="1:62">
      <c r="A85" s="218" t="s">
        <v>672</v>
      </c>
      <c r="B85" s="218" t="s">
        <v>770</v>
      </c>
      <c r="C85" s="218" t="s">
        <v>523</v>
      </c>
      <c r="D85" s="219">
        <v>785</v>
      </c>
      <c r="E85" s="220" t="s">
        <v>348</v>
      </c>
      <c r="F85" s="52"/>
      <c r="G85" s="52"/>
      <c r="H85" s="52"/>
      <c r="I85" s="52"/>
      <c r="J85" s="52"/>
      <c r="K85" s="52"/>
      <c r="L85" s="52"/>
      <c r="M85" s="52"/>
      <c r="N85" s="52"/>
      <c r="O85" s="52"/>
      <c r="P85" s="52"/>
      <c r="Q85" s="52"/>
      <c r="R85" s="52"/>
      <c r="S85" s="52"/>
      <c r="T85" s="52"/>
      <c r="U85" s="52"/>
      <c r="V85" s="52"/>
      <c r="W85" s="52"/>
      <c r="X85" s="52"/>
      <c r="Y85" s="52"/>
      <c r="Z85" s="52"/>
      <c r="AA85" s="52"/>
      <c r="AB85" s="52"/>
      <c r="AC85" s="52"/>
      <c r="AD85" s="52"/>
      <c r="AE85" s="52"/>
      <c r="AF85" s="52"/>
      <c r="AG85" s="52"/>
      <c r="AH85" s="52"/>
      <c r="AI85" s="52"/>
      <c r="AJ85" s="52"/>
      <c r="AK85" s="52"/>
      <c r="AL85" s="52"/>
      <c r="AM85" s="52"/>
      <c r="AN85" s="52"/>
      <c r="AO85" s="52"/>
      <c r="AP85" s="52"/>
      <c r="AQ85" s="52"/>
      <c r="AR85" s="52"/>
      <c r="AS85" s="52"/>
      <c r="AT85" s="52"/>
      <c r="AU85" s="52"/>
      <c r="AV85" s="52"/>
      <c r="AW85" s="52"/>
      <c r="AX85" s="52"/>
      <c r="AY85" s="52"/>
      <c r="AZ85" s="52"/>
      <c r="BA85" s="52"/>
      <c r="BB85" s="52"/>
      <c r="BC85" s="52"/>
      <c r="BD85" s="52"/>
      <c r="BE85" s="52"/>
      <c r="BF85" s="52"/>
      <c r="BG85" s="52"/>
      <c r="BH85" s="52"/>
      <c r="BI85" s="52"/>
      <c r="BJ85" s="52"/>
    </row>
    <row r="86" spans="1:62">
      <c r="A86" s="218" t="s">
        <v>612</v>
      </c>
      <c r="B86" s="218" t="s">
        <v>770</v>
      </c>
      <c r="C86" s="218" t="s">
        <v>242</v>
      </c>
      <c r="D86" s="219">
        <v>2224</v>
      </c>
      <c r="E86" s="220" t="s">
        <v>348</v>
      </c>
      <c r="F86" s="52"/>
      <c r="G86" s="52"/>
      <c r="H86" s="52"/>
      <c r="I86" s="52"/>
      <c r="J86" s="52"/>
      <c r="K86" s="52"/>
      <c r="L86" s="52"/>
      <c r="M86" s="52"/>
      <c r="N86" s="52"/>
      <c r="O86" s="52"/>
      <c r="P86" s="52"/>
      <c r="Q86" s="52"/>
      <c r="R86" s="52"/>
      <c r="S86" s="52"/>
      <c r="T86" s="52"/>
      <c r="U86" s="52"/>
      <c r="V86" s="52"/>
      <c r="W86" s="52"/>
      <c r="X86" s="52"/>
      <c r="Y86" s="52"/>
      <c r="Z86" s="52"/>
      <c r="AA86" s="52"/>
      <c r="AB86" s="52"/>
      <c r="AC86" s="52"/>
      <c r="AD86" s="52"/>
      <c r="AE86" s="52"/>
      <c r="AF86" s="52"/>
      <c r="AG86" s="52"/>
      <c r="AH86" s="52"/>
      <c r="AI86" s="52"/>
      <c r="AJ86" s="52"/>
      <c r="AK86" s="52"/>
      <c r="AL86" s="52"/>
      <c r="AM86" s="52"/>
      <c r="AN86" s="52"/>
      <c r="AO86" s="52"/>
      <c r="AP86" s="52"/>
      <c r="AQ86" s="52"/>
      <c r="AR86" s="52"/>
      <c r="AS86" s="52"/>
      <c r="AT86" s="52"/>
      <c r="AU86" s="52"/>
      <c r="AV86" s="52"/>
      <c r="AW86" s="52"/>
      <c r="AX86" s="52"/>
      <c r="AY86" s="52"/>
      <c r="AZ86" s="52"/>
      <c r="BA86" s="52"/>
      <c r="BB86" s="52"/>
      <c r="BC86" s="52"/>
      <c r="BD86" s="52"/>
      <c r="BE86" s="52"/>
      <c r="BF86" s="52"/>
      <c r="BG86" s="52"/>
      <c r="BH86" s="52"/>
      <c r="BI86" s="52"/>
      <c r="BJ86" s="52"/>
    </row>
    <row r="87" spans="1:62">
      <c r="A87" s="218" t="s">
        <v>1216</v>
      </c>
      <c r="B87" s="218" t="s">
        <v>1217</v>
      </c>
      <c r="C87" s="218" t="s">
        <v>9</v>
      </c>
      <c r="D87" s="219">
        <v>1004</v>
      </c>
      <c r="E87" s="220" t="s">
        <v>348</v>
      </c>
      <c r="F87" s="52"/>
      <c r="G87" s="52"/>
      <c r="H87" s="52"/>
      <c r="I87" s="52"/>
      <c r="J87" s="52"/>
      <c r="K87" s="52"/>
      <c r="L87" s="52"/>
      <c r="M87" s="52"/>
      <c r="N87" s="52"/>
      <c r="O87" s="52"/>
      <c r="P87" s="52"/>
      <c r="Q87" s="52"/>
      <c r="R87" s="52"/>
      <c r="S87" s="52"/>
      <c r="T87" s="52"/>
      <c r="U87" s="52"/>
      <c r="V87" s="52"/>
      <c r="W87" s="52"/>
      <c r="X87" s="52"/>
      <c r="Y87" s="52"/>
      <c r="Z87" s="52"/>
      <c r="AA87" s="52"/>
      <c r="AB87" s="52"/>
      <c r="AC87" s="52"/>
      <c r="AD87" s="52"/>
      <c r="AE87" s="52"/>
      <c r="AF87" s="52"/>
      <c r="AG87" s="52"/>
      <c r="AH87" s="52"/>
      <c r="AI87" s="52"/>
      <c r="AJ87" s="52"/>
      <c r="AK87" s="52"/>
      <c r="AL87" s="52"/>
      <c r="AM87" s="52"/>
      <c r="AN87" s="52"/>
      <c r="AO87" s="52"/>
      <c r="AP87" s="52"/>
      <c r="AQ87" s="52"/>
      <c r="AR87" s="52"/>
      <c r="AS87" s="52"/>
      <c r="AT87" s="52"/>
      <c r="AU87" s="52"/>
      <c r="AV87" s="52"/>
      <c r="AW87" s="52"/>
      <c r="AX87" s="52"/>
      <c r="AY87" s="52"/>
      <c r="AZ87" s="52"/>
      <c r="BA87" s="52"/>
      <c r="BB87" s="52"/>
      <c r="BC87" s="52"/>
      <c r="BD87" s="52"/>
      <c r="BE87" s="52"/>
      <c r="BF87" s="52"/>
      <c r="BG87" s="52"/>
      <c r="BH87" s="52"/>
      <c r="BI87" s="52"/>
      <c r="BJ87" s="52"/>
    </row>
    <row r="88" spans="1:62">
      <c r="A88" s="218" t="s">
        <v>243</v>
      </c>
      <c r="B88" s="218" t="s">
        <v>49</v>
      </c>
      <c r="C88" s="218" t="s">
        <v>1467</v>
      </c>
      <c r="D88" s="219">
        <v>3255</v>
      </c>
      <c r="E88" s="220" t="s">
        <v>348</v>
      </c>
      <c r="F88" s="52"/>
      <c r="G88" s="52"/>
      <c r="H88" s="52"/>
      <c r="I88" s="52"/>
      <c r="J88" s="52"/>
      <c r="K88" s="52"/>
      <c r="L88" s="52"/>
      <c r="M88" s="52"/>
      <c r="N88" s="52"/>
      <c r="O88" s="52"/>
      <c r="P88" s="52"/>
      <c r="Q88" s="52"/>
      <c r="R88" s="52"/>
      <c r="S88" s="52"/>
      <c r="T88" s="52"/>
      <c r="U88" s="52"/>
      <c r="V88" s="52"/>
      <c r="W88" s="52"/>
      <c r="X88" s="52"/>
      <c r="Y88" s="52"/>
      <c r="Z88" s="52"/>
      <c r="AA88" s="52"/>
      <c r="AB88" s="52"/>
      <c r="AC88" s="52"/>
      <c r="AD88" s="52"/>
      <c r="AE88" s="52"/>
      <c r="AF88" s="52"/>
      <c r="AG88" s="52"/>
      <c r="AH88" s="52"/>
      <c r="AI88" s="52"/>
      <c r="AJ88" s="52"/>
      <c r="AK88" s="52"/>
      <c r="AL88" s="52"/>
      <c r="AM88" s="52"/>
      <c r="AN88" s="52"/>
      <c r="AO88" s="52"/>
      <c r="AP88" s="52"/>
      <c r="AQ88" s="52"/>
      <c r="AR88" s="52"/>
      <c r="AS88" s="52"/>
      <c r="AT88" s="52"/>
      <c r="AU88" s="52"/>
      <c r="AV88" s="52"/>
      <c r="AW88" s="52"/>
      <c r="AX88" s="52"/>
      <c r="AY88" s="52"/>
      <c r="AZ88" s="52"/>
      <c r="BA88" s="52"/>
      <c r="BB88" s="52"/>
      <c r="BC88" s="52"/>
      <c r="BD88" s="52"/>
      <c r="BE88" s="52"/>
      <c r="BF88" s="52"/>
      <c r="BG88" s="52"/>
      <c r="BH88" s="52"/>
      <c r="BI88" s="52"/>
      <c r="BJ88" s="52"/>
    </row>
    <row r="89" spans="1:62">
      <c r="A89" s="218" t="s">
        <v>243</v>
      </c>
      <c r="B89" s="218" t="s">
        <v>901</v>
      </c>
      <c r="C89" s="218" t="s">
        <v>737</v>
      </c>
      <c r="D89" s="219">
        <v>1380</v>
      </c>
      <c r="E89" s="220" t="s">
        <v>348</v>
      </c>
    </row>
    <row r="90" spans="1:62">
      <c r="A90" s="218" t="s">
        <v>1281</v>
      </c>
      <c r="B90" s="218" t="s">
        <v>1057</v>
      </c>
      <c r="C90" s="218" t="s">
        <v>1282</v>
      </c>
      <c r="D90" s="219">
        <v>221</v>
      </c>
      <c r="E90" s="220" t="s">
        <v>348</v>
      </c>
      <c r="F90" s="52"/>
      <c r="G90" s="52"/>
      <c r="H90" s="52"/>
      <c r="I90" s="52"/>
      <c r="J90" s="52"/>
      <c r="K90" s="52"/>
      <c r="L90" s="52"/>
      <c r="M90" s="52"/>
      <c r="N90" s="52"/>
      <c r="O90" s="52"/>
      <c r="P90" s="52"/>
      <c r="Q90" s="52"/>
      <c r="R90" s="52"/>
      <c r="S90" s="52"/>
      <c r="T90" s="52"/>
      <c r="U90" s="52"/>
      <c r="V90" s="52"/>
      <c r="W90" s="52"/>
      <c r="X90" s="52"/>
      <c r="Y90" s="52"/>
      <c r="Z90" s="52"/>
      <c r="AA90" s="52"/>
      <c r="AB90" s="52"/>
      <c r="AC90" s="52"/>
      <c r="AD90" s="52"/>
      <c r="AE90" s="52"/>
      <c r="AF90" s="52"/>
      <c r="AG90" s="52"/>
      <c r="AH90" s="52"/>
      <c r="AI90" s="52"/>
      <c r="AJ90" s="52"/>
      <c r="AK90" s="52"/>
      <c r="AL90" s="52"/>
      <c r="AM90" s="52"/>
      <c r="AN90" s="52"/>
      <c r="AO90" s="52"/>
      <c r="AP90" s="52"/>
      <c r="AQ90" s="52"/>
      <c r="AR90" s="52"/>
      <c r="AS90" s="52"/>
      <c r="AT90" s="52"/>
      <c r="AU90" s="52"/>
      <c r="AV90" s="52"/>
      <c r="AW90" s="52"/>
      <c r="AX90" s="52"/>
      <c r="AY90" s="52"/>
      <c r="AZ90" s="52"/>
      <c r="BA90" s="52"/>
      <c r="BB90" s="52"/>
      <c r="BC90" s="52"/>
      <c r="BD90" s="52"/>
      <c r="BE90" s="52"/>
      <c r="BF90" s="52"/>
      <c r="BG90" s="52"/>
      <c r="BH90" s="52"/>
      <c r="BI90" s="52"/>
      <c r="BJ90" s="52"/>
    </row>
    <row r="91" spans="1:62">
      <c r="A91" s="216"/>
      <c r="B91" s="216"/>
      <c r="C91" s="216"/>
      <c r="D91" s="225">
        <f>D90+D89+D88+D87+D86+D85+D84+D83+D82+D81+D80+D79+D78+D77+D76+D75</f>
        <v>23738</v>
      </c>
      <c r="E91" s="216"/>
    </row>
    <row r="92" spans="1:62">
      <c r="A92" s="146"/>
      <c r="D92" s="171"/>
    </row>
    <row r="94" spans="1:62">
      <c r="D94" s="183"/>
    </row>
    <row r="96" spans="1:62" ht="15">
      <c r="C96" s="208"/>
      <c r="D96" s="208"/>
    </row>
    <row r="98" spans="3:4" ht="15">
      <c r="C98" s="208"/>
      <c r="D98" s="208"/>
    </row>
  </sheetData>
  <autoFilter ref="A4:E92"/>
  <mergeCells count="3">
    <mergeCell ref="A3:C3"/>
    <mergeCell ref="A1:C1"/>
    <mergeCell ref="A73:E73"/>
  </mergeCells>
  <phoneticPr fontId="0" type="noConversion"/>
  <pageMargins left="0.78" right="0.75" top="1" bottom="1" header="0.5" footer="0.5"/>
  <pageSetup paperSize="9" scale="7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Foglio3"/>
  <dimension ref="A1:F183"/>
  <sheetViews>
    <sheetView zoomScale="75" zoomScaleNormal="75" workbookViewId="0">
      <selection activeCell="K18" sqref="K18"/>
    </sheetView>
  </sheetViews>
  <sheetFormatPr defaultRowHeight="12.75"/>
  <cols>
    <col min="1" max="1" width="35.42578125" style="67" customWidth="1"/>
    <col min="2" max="2" width="12.5703125" style="41" customWidth="1"/>
    <col min="3" max="3" width="61.7109375" style="67" customWidth="1"/>
    <col min="4" max="16384" width="9.140625" style="42"/>
  </cols>
  <sheetData>
    <row r="1" spans="1:3" ht="18.75">
      <c r="A1" s="362" t="s">
        <v>2129</v>
      </c>
      <c r="B1" s="362"/>
      <c r="C1" s="362"/>
    </row>
    <row r="2" spans="1:3" s="56" customFormat="1" ht="14.25">
      <c r="A2" s="53"/>
      <c r="B2" s="54"/>
      <c r="C2" s="55"/>
    </row>
    <row r="3" spans="1:3" ht="14.25">
      <c r="A3" s="134" t="s">
        <v>1091</v>
      </c>
      <c r="B3" s="134" t="s">
        <v>842</v>
      </c>
      <c r="C3" s="134" t="s">
        <v>1076</v>
      </c>
    </row>
    <row r="4" spans="1:3" s="41" customFormat="1" ht="28.5">
      <c r="A4" s="57" t="s">
        <v>587</v>
      </c>
      <c r="B4" s="49">
        <f>56+3+2+4+3</f>
        <v>68</v>
      </c>
      <c r="C4" s="50" t="s">
        <v>698</v>
      </c>
    </row>
    <row r="5" spans="1:3" ht="14.25">
      <c r="A5" s="57" t="s">
        <v>285</v>
      </c>
      <c r="B5" s="48">
        <v>16</v>
      </c>
      <c r="C5" s="57" t="s">
        <v>1854</v>
      </c>
    </row>
    <row r="6" spans="1:3" ht="14.25">
      <c r="A6" s="57" t="s">
        <v>588</v>
      </c>
      <c r="B6" s="48">
        <v>2</v>
      </c>
      <c r="C6" s="57" t="s">
        <v>351</v>
      </c>
    </row>
    <row r="7" spans="1:3" ht="14.25">
      <c r="A7" s="57" t="s">
        <v>625</v>
      </c>
      <c r="B7" s="48">
        <v>374</v>
      </c>
      <c r="C7" s="57" t="s">
        <v>423</v>
      </c>
    </row>
    <row r="8" spans="1:3" ht="14.25">
      <c r="A8" s="57" t="s">
        <v>1643</v>
      </c>
      <c r="B8" s="48">
        <v>6</v>
      </c>
      <c r="C8" s="57" t="s">
        <v>1646</v>
      </c>
    </row>
    <row r="9" spans="1:3" ht="14.25">
      <c r="A9" s="57" t="s">
        <v>566</v>
      </c>
      <c r="B9" s="48">
        <v>1</v>
      </c>
      <c r="C9" s="57" t="s">
        <v>1650</v>
      </c>
    </row>
    <row r="10" spans="1:3" ht="14.25">
      <c r="A10" s="57" t="s">
        <v>347</v>
      </c>
      <c r="B10" s="48">
        <v>1</v>
      </c>
      <c r="C10" s="57" t="s">
        <v>574</v>
      </c>
    </row>
    <row r="11" spans="1:3" ht="14.25">
      <c r="A11" s="57" t="s">
        <v>838</v>
      </c>
      <c r="B11" s="48">
        <v>29</v>
      </c>
      <c r="C11" s="57" t="s">
        <v>1896</v>
      </c>
    </row>
    <row r="12" spans="1:3" ht="14.25">
      <c r="A12" s="57" t="s">
        <v>345</v>
      </c>
      <c r="B12" s="48">
        <v>8</v>
      </c>
      <c r="C12" s="57" t="s">
        <v>1649</v>
      </c>
    </row>
    <row r="13" spans="1:3" ht="14.25">
      <c r="A13" s="57" t="s">
        <v>1697</v>
      </c>
      <c r="B13" s="48">
        <v>1</v>
      </c>
      <c r="C13" s="57"/>
    </row>
    <row r="14" spans="1:3" s="41" customFormat="1" ht="14.25">
      <c r="A14" s="50" t="s">
        <v>685</v>
      </c>
      <c r="B14" s="48">
        <v>201</v>
      </c>
      <c r="C14" s="84" t="s">
        <v>1828</v>
      </c>
    </row>
    <row r="15" spans="1:3" ht="14.25">
      <c r="A15" s="57" t="s">
        <v>685</v>
      </c>
      <c r="B15" s="48">
        <v>110</v>
      </c>
      <c r="C15" s="57" t="s">
        <v>1822</v>
      </c>
    </row>
    <row r="16" spans="1:3" ht="14.25">
      <c r="A16" s="57" t="s">
        <v>180</v>
      </c>
      <c r="B16" s="48"/>
      <c r="C16" s="57" t="s">
        <v>892</v>
      </c>
    </row>
    <row r="17" spans="1:4" ht="14.25">
      <c r="A17" s="57" t="s">
        <v>244</v>
      </c>
      <c r="B17" s="48">
        <v>2</v>
      </c>
      <c r="C17" s="57" t="s">
        <v>463</v>
      </c>
    </row>
    <row r="18" spans="1:4" ht="14.25">
      <c r="A18" s="50" t="s">
        <v>1127</v>
      </c>
      <c r="B18" s="48">
        <f>100+242+260+1020+1718</f>
        <v>3340</v>
      </c>
      <c r="C18" s="50" t="s">
        <v>666</v>
      </c>
    </row>
    <row r="19" spans="1:4" ht="14.25">
      <c r="A19" s="50" t="s">
        <v>1915</v>
      </c>
      <c r="B19" s="48"/>
      <c r="C19" s="50"/>
    </row>
    <row r="20" spans="1:4" ht="14.25">
      <c r="A20" s="57" t="s">
        <v>464</v>
      </c>
      <c r="B20" s="48">
        <v>1</v>
      </c>
      <c r="C20" s="57" t="s">
        <v>807</v>
      </c>
    </row>
    <row r="21" spans="1:4" ht="28.5">
      <c r="A21" s="57" t="s">
        <v>1871</v>
      </c>
      <c r="B21" s="48">
        <v>4</v>
      </c>
      <c r="C21" s="57" t="s">
        <v>1872</v>
      </c>
    </row>
    <row r="22" spans="1:4" ht="14.25">
      <c r="A22" s="57" t="s">
        <v>452</v>
      </c>
      <c r="B22" s="48">
        <v>24</v>
      </c>
      <c r="C22" s="57" t="s">
        <v>655</v>
      </c>
    </row>
    <row r="23" spans="1:4" ht="14.25">
      <c r="A23" s="57" t="s">
        <v>1087</v>
      </c>
      <c r="B23" s="48">
        <f>21+18+73+25</f>
        <v>137</v>
      </c>
      <c r="C23" s="57" t="s">
        <v>1692</v>
      </c>
    </row>
    <row r="24" spans="1:4" ht="14.25">
      <c r="A24" s="57" t="s">
        <v>1116</v>
      </c>
      <c r="B24" s="48">
        <v>5</v>
      </c>
      <c r="C24" s="57" t="s">
        <v>656</v>
      </c>
    </row>
    <row r="25" spans="1:4" ht="28.5">
      <c r="A25" s="57" t="s">
        <v>879</v>
      </c>
      <c r="B25" s="48">
        <v>33</v>
      </c>
      <c r="C25" s="57" t="s">
        <v>570</v>
      </c>
    </row>
    <row r="26" spans="1:4" ht="14.25">
      <c r="A26" s="57" t="s">
        <v>507</v>
      </c>
      <c r="B26" s="48">
        <v>41</v>
      </c>
      <c r="C26" s="57" t="s">
        <v>1147</v>
      </c>
    </row>
    <row r="27" spans="1:4" ht="28.5">
      <c r="A27" s="57" t="s">
        <v>1873</v>
      </c>
      <c r="B27" s="153">
        <v>8</v>
      </c>
      <c r="C27" s="254" t="s">
        <v>2090</v>
      </c>
    </row>
    <row r="28" spans="1:4" s="68" customFormat="1" ht="14.25">
      <c r="A28" s="47" t="s">
        <v>1356</v>
      </c>
      <c r="B28" s="81">
        <v>4</v>
      </c>
      <c r="C28" s="85" t="s">
        <v>943</v>
      </c>
    </row>
    <row r="29" spans="1:4" ht="14.25">
      <c r="A29" s="134" t="s">
        <v>969</v>
      </c>
      <c r="B29" s="192"/>
      <c r="C29" s="135"/>
    </row>
    <row r="30" spans="1:4" s="41" customFormat="1" ht="14.25">
      <c r="A30" s="50" t="s">
        <v>165</v>
      </c>
      <c r="B30" s="48">
        <v>3</v>
      </c>
      <c r="C30" s="50" t="s">
        <v>1827</v>
      </c>
    </row>
    <row r="31" spans="1:4" s="41" customFormat="1" ht="14.25">
      <c r="A31" s="50" t="s">
        <v>1527</v>
      </c>
      <c r="B31" s="48">
        <f>38+5+14</f>
        <v>57</v>
      </c>
      <c r="C31" s="50" t="s">
        <v>1528</v>
      </c>
      <c r="D31" s="78"/>
    </row>
    <row r="32" spans="1:4" ht="14.25">
      <c r="A32" s="57" t="s">
        <v>1287</v>
      </c>
      <c r="B32" s="48">
        <v>38</v>
      </c>
      <c r="C32" s="57" t="s">
        <v>451</v>
      </c>
      <c r="D32" s="120"/>
    </row>
    <row r="33" spans="1:4" ht="14.25">
      <c r="A33" s="57" t="s">
        <v>1666</v>
      </c>
      <c r="B33" s="48">
        <v>1</v>
      </c>
      <c r="C33" s="57" t="s">
        <v>1672</v>
      </c>
      <c r="D33" s="120"/>
    </row>
    <row r="34" spans="1:4" ht="57">
      <c r="A34" s="57" t="s">
        <v>1526</v>
      </c>
      <c r="B34" s="48">
        <v>220</v>
      </c>
      <c r="C34" s="57" t="s">
        <v>1656</v>
      </c>
      <c r="D34" s="120"/>
    </row>
    <row r="35" spans="1:4" ht="28.5">
      <c r="A35" s="57" t="s">
        <v>114</v>
      </c>
      <c r="B35" s="48">
        <v>8</v>
      </c>
      <c r="C35" s="57" t="s">
        <v>148</v>
      </c>
      <c r="D35" s="120"/>
    </row>
    <row r="36" spans="1:4" ht="28.5">
      <c r="A36" s="50" t="s">
        <v>1657</v>
      </c>
      <c r="B36" s="48" t="s">
        <v>1070</v>
      </c>
      <c r="C36" s="132" t="s">
        <v>1147</v>
      </c>
      <c r="D36" s="120"/>
    </row>
    <row r="37" spans="1:4" ht="14.25">
      <c r="A37" s="57" t="s">
        <v>1863</v>
      </c>
      <c r="B37" s="48">
        <v>15</v>
      </c>
      <c r="C37" s="57" t="s">
        <v>1864</v>
      </c>
    </row>
    <row r="38" spans="1:4" ht="28.5">
      <c r="A38" s="57" t="s">
        <v>907</v>
      </c>
      <c r="B38" s="48">
        <v>46</v>
      </c>
      <c r="C38" s="57" t="s">
        <v>1288</v>
      </c>
    </row>
    <row r="39" spans="1:4" ht="14.25">
      <c r="A39" s="57" t="s">
        <v>626</v>
      </c>
      <c r="B39" s="48" t="s">
        <v>1671</v>
      </c>
      <c r="C39" s="57" t="s">
        <v>1147</v>
      </c>
    </row>
    <row r="40" spans="1:4" ht="14.25">
      <c r="A40" s="60" t="s">
        <v>715</v>
      </c>
      <c r="B40" s="48">
        <v>14</v>
      </c>
      <c r="C40" s="57" t="s">
        <v>100</v>
      </c>
    </row>
    <row r="41" spans="1:4" ht="14.25">
      <c r="A41" s="57" t="s">
        <v>202</v>
      </c>
      <c r="B41" s="48">
        <v>9</v>
      </c>
      <c r="C41" s="57" t="s">
        <v>1160</v>
      </c>
    </row>
    <row r="42" spans="1:4" ht="14.25">
      <c r="A42" s="60" t="s">
        <v>1148</v>
      </c>
      <c r="B42" s="48">
        <v>8</v>
      </c>
      <c r="C42" s="57" t="s">
        <v>2066</v>
      </c>
    </row>
    <row r="43" spans="1:4" ht="14.25">
      <c r="A43" s="57" t="s">
        <v>304</v>
      </c>
      <c r="B43" s="48">
        <v>1</v>
      </c>
      <c r="C43" s="57" t="s">
        <v>305</v>
      </c>
    </row>
    <row r="44" spans="1:4" s="41" customFormat="1" ht="14.25">
      <c r="A44" s="50" t="s">
        <v>908</v>
      </c>
      <c r="B44" s="48">
        <v>10</v>
      </c>
      <c r="C44" s="50" t="s">
        <v>126</v>
      </c>
    </row>
    <row r="45" spans="1:4" ht="14.25">
      <c r="A45" s="57" t="s">
        <v>272</v>
      </c>
      <c r="B45" s="48">
        <v>10</v>
      </c>
      <c r="C45" s="57" t="s">
        <v>61</v>
      </c>
    </row>
    <row r="46" spans="1:4" ht="14.25">
      <c r="A46" s="57" t="s">
        <v>1092</v>
      </c>
      <c r="B46" s="48">
        <v>11</v>
      </c>
      <c r="C46" s="50" t="s">
        <v>1856</v>
      </c>
    </row>
    <row r="47" spans="1:4" s="41" customFormat="1" ht="28.5">
      <c r="A47" s="50" t="s">
        <v>489</v>
      </c>
      <c r="B47" s="48">
        <v>4</v>
      </c>
      <c r="C47" s="50" t="s">
        <v>1147</v>
      </c>
    </row>
    <row r="48" spans="1:4" ht="14.25">
      <c r="A48" s="57" t="s">
        <v>522</v>
      </c>
      <c r="B48" s="48">
        <v>17</v>
      </c>
      <c r="C48" s="57" t="s">
        <v>1855</v>
      </c>
    </row>
    <row r="49" spans="1:3" ht="14.25">
      <c r="A49" s="57" t="s">
        <v>739</v>
      </c>
      <c r="B49" s="48">
        <v>23</v>
      </c>
      <c r="C49" s="57" t="s">
        <v>1147</v>
      </c>
    </row>
    <row r="50" spans="1:3" ht="14.25">
      <c r="A50" s="57" t="s">
        <v>740</v>
      </c>
      <c r="B50" s="48">
        <v>6</v>
      </c>
      <c r="C50" s="57" t="s">
        <v>1073</v>
      </c>
    </row>
    <row r="51" spans="1:3" ht="14.25">
      <c r="A51" s="57" t="s">
        <v>1861</v>
      </c>
      <c r="B51" s="48">
        <v>6</v>
      </c>
      <c r="C51" s="57" t="s">
        <v>1862</v>
      </c>
    </row>
    <row r="52" spans="1:3" ht="14.25">
      <c r="A52" s="57" t="s">
        <v>740</v>
      </c>
      <c r="B52" s="48"/>
      <c r="C52" s="60" t="s">
        <v>1826</v>
      </c>
    </row>
    <row r="53" spans="1:3" ht="14.25">
      <c r="A53" s="50" t="s">
        <v>1513</v>
      </c>
      <c r="B53" s="133">
        <v>52</v>
      </c>
      <c r="C53" s="326" t="s">
        <v>1603</v>
      </c>
    </row>
    <row r="54" spans="1:3" ht="14.25">
      <c r="A54" s="57" t="s">
        <v>953</v>
      </c>
      <c r="B54" s="48">
        <v>5</v>
      </c>
      <c r="C54" s="60" t="s">
        <v>2022</v>
      </c>
    </row>
    <row r="55" spans="1:3" ht="14.25">
      <c r="A55" s="134" t="s">
        <v>1103</v>
      </c>
      <c r="B55" s="192"/>
      <c r="C55" s="135"/>
    </row>
    <row r="56" spans="1:3" ht="28.5">
      <c r="A56" s="50" t="s">
        <v>308</v>
      </c>
      <c r="B56" s="48">
        <v>9</v>
      </c>
      <c r="C56" s="57" t="s">
        <v>2026</v>
      </c>
    </row>
    <row r="57" spans="1:3" ht="14.25">
      <c r="A57" s="57" t="s">
        <v>891</v>
      </c>
      <c r="B57" s="48">
        <v>8</v>
      </c>
      <c r="C57" s="57" t="s">
        <v>892</v>
      </c>
    </row>
    <row r="58" spans="1:3" s="41" customFormat="1" ht="14.25">
      <c r="A58" s="57" t="s">
        <v>1204</v>
      </c>
      <c r="B58" s="48">
        <v>150</v>
      </c>
      <c r="C58" s="47" t="s">
        <v>1654</v>
      </c>
    </row>
    <row r="59" spans="1:3" ht="14.25">
      <c r="A59" s="57" t="s">
        <v>893</v>
      </c>
      <c r="B59" s="48">
        <v>6</v>
      </c>
      <c r="C59" s="57" t="s">
        <v>1073</v>
      </c>
    </row>
    <row r="60" spans="1:3" ht="14.25">
      <c r="A60" s="57" t="s">
        <v>399</v>
      </c>
      <c r="B60" s="48">
        <v>37</v>
      </c>
      <c r="C60" s="57" t="s">
        <v>589</v>
      </c>
    </row>
    <row r="61" spans="1:3" ht="28.5">
      <c r="A61" s="57" t="s">
        <v>1641</v>
      </c>
      <c r="B61" s="48" t="s">
        <v>1645</v>
      </c>
      <c r="C61" s="57" t="s">
        <v>1644</v>
      </c>
    </row>
    <row r="62" spans="1:3" ht="14.25">
      <c r="A62" s="57" t="s">
        <v>836</v>
      </c>
      <c r="B62" s="48">
        <v>1</v>
      </c>
      <c r="C62" s="57" t="s">
        <v>305</v>
      </c>
    </row>
    <row r="63" spans="1:3" ht="14.25">
      <c r="A63" s="57" t="s">
        <v>1240</v>
      </c>
      <c r="B63" s="48">
        <v>2</v>
      </c>
      <c r="C63" s="57" t="s">
        <v>1241</v>
      </c>
    </row>
    <row r="64" spans="1:3" ht="14.25">
      <c r="A64" s="57" t="s">
        <v>1384</v>
      </c>
      <c r="B64" s="48">
        <v>5</v>
      </c>
      <c r="C64" s="57" t="s">
        <v>1383</v>
      </c>
    </row>
    <row r="65" spans="1:3" ht="14.25">
      <c r="A65" s="57" t="s">
        <v>394</v>
      </c>
      <c r="B65" s="48">
        <v>11</v>
      </c>
      <c r="C65" s="57" t="s">
        <v>1242</v>
      </c>
    </row>
    <row r="66" spans="1:3" ht="28.5">
      <c r="A66" s="57" t="s">
        <v>756</v>
      </c>
      <c r="B66" s="48">
        <v>496</v>
      </c>
      <c r="C66" s="57" t="s">
        <v>1108</v>
      </c>
    </row>
    <row r="67" spans="1:3" ht="42.75">
      <c r="A67" s="57" t="s">
        <v>860</v>
      </c>
      <c r="B67" s="48">
        <v>90</v>
      </c>
      <c r="C67" s="57" t="s">
        <v>1455</v>
      </c>
    </row>
    <row r="68" spans="1:3" ht="28.5">
      <c r="A68" s="57" t="s">
        <v>1243</v>
      </c>
      <c r="B68" s="48">
        <v>63</v>
      </c>
      <c r="C68" s="57" t="s">
        <v>826</v>
      </c>
    </row>
    <row r="69" spans="1:3" ht="28.5">
      <c r="A69" s="47" t="s">
        <v>1557</v>
      </c>
      <c r="B69" s="204" t="s">
        <v>1954</v>
      </c>
      <c r="C69" s="57" t="s">
        <v>1953</v>
      </c>
    </row>
    <row r="70" spans="1:3" s="41" customFormat="1" ht="14.25">
      <c r="A70" s="50" t="s">
        <v>888</v>
      </c>
      <c r="B70" s="48">
        <v>11</v>
      </c>
      <c r="C70" s="50" t="s">
        <v>291</v>
      </c>
    </row>
    <row r="71" spans="1:3" s="41" customFormat="1" ht="14.25">
      <c r="A71" s="50" t="s">
        <v>498</v>
      </c>
      <c r="B71" s="48">
        <v>6</v>
      </c>
      <c r="C71" s="50" t="s">
        <v>903</v>
      </c>
    </row>
    <row r="72" spans="1:3" s="41" customFormat="1" ht="14.25">
      <c r="A72" s="50" t="s">
        <v>888</v>
      </c>
      <c r="B72" s="48">
        <v>417</v>
      </c>
      <c r="C72" s="50" t="s">
        <v>207</v>
      </c>
    </row>
    <row r="73" spans="1:3" ht="14.25">
      <c r="A73" s="57" t="s">
        <v>809</v>
      </c>
      <c r="B73" s="48">
        <v>2</v>
      </c>
      <c r="C73" s="57" t="s">
        <v>123</v>
      </c>
    </row>
    <row r="74" spans="1:3" s="41" customFormat="1" ht="14.25">
      <c r="A74" s="50" t="s">
        <v>322</v>
      </c>
      <c r="B74" s="48">
        <v>3</v>
      </c>
      <c r="C74" s="50" t="s">
        <v>1059</v>
      </c>
    </row>
    <row r="75" spans="1:3" s="41" customFormat="1" ht="14.25">
      <c r="A75" s="50" t="s">
        <v>631</v>
      </c>
      <c r="B75" s="48">
        <v>39</v>
      </c>
      <c r="C75" s="50" t="s">
        <v>1176</v>
      </c>
    </row>
    <row r="76" spans="1:3" ht="14.25">
      <c r="A76" s="57" t="s">
        <v>53</v>
      </c>
      <c r="B76" s="48">
        <v>8</v>
      </c>
      <c r="C76" s="60" t="s">
        <v>1043</v>
      </c>
    </row>
    <row r="77" spans="1:3" ht="14.25">
      <c r="A77" s="57" t="s">
        <v>54</v>
      </c>
      <c r="B77" s="48">
        <v>6</v>
      </c>
      <c r="C77" s="57" t="s">
        <v>292</v>
      </c>
    </row>
    <row r="78" spans="1:3" ht="14.25">
      <c r="A78" s="57" t="s">
        <v>648</v>
      </c>
      <c r="B78" s="48">
        <v>3</v>
      </c>
      <c r="C78" s="57" t="s">
        <v>649</v>
      </c>
    </row>
    <row r="79" spans="1:3" ht="14.25">
      <c r="A79" s="57" t="s">
        <v>706</v>
      </c>
      <c r="B79" s="48">
        <v>15</v>
      </c>
      <c r="C79" s="57" t="s">
        <v>1043</v>
      </c>
    </row>
    <row r="80" spans="1:3" ht="14.25">
      <c r="A80" s="57" t="s">
        <v>59</v>
      </c>
      <c r="B80" s="48">
        <v>9</v>
      </c>
      <c r="C80" s="57" t="s">
        <v>490</v>
      </c>
    </row>
    <row r="81" spans="1:3" ht="14.25">
      <c r="A81" s="57" t="s">
        <v>1661</v>
      </c>
      <c r="B81" s="48">
        <v>9</v>
      </c>
      <c r="C81" s="57" t="s">
        <v>1662</v>
      </c>
    </row>
    <row r="82" spans="1:3" ht="14.25">
      <c r="A82" s="57" t="s">
        <v>486</v>
      </c>
      <c r="B82" s="48"/>
      <c r="C82" s="57" t="s">
        <v>1043</v>
      </c>
    </row>
    <row r="83" spans="1:3" ht="14.25">
      <c r="A83" s="57" t="s">
        <v>1016</v>
      </c>
      <c r="B83" s="48" t="s">
        <v>1508</v>
      </c>
      <c r="C83" s="57" t="s">
        <v>1198</v>
      </c>
    </row>
    <row r="84" spans="1:3" ht="14.25">
      <c r="A84" s="134" t="s">
        <v>863</v>
      </c>
      <c r="B84" s="192"/>
      <c r="C84" s="135"/>
    </row>
    <row r="85" spans="1:3" s="41" customFormat="1" ht="14.25">
      <c r="A85" s="132" t="s">
        <v>1901</v>
      </c>
      <c r="B85" s="48" t="s">
        <v>1904</v>
      </c>
      <c r="C85" s="47" t="s">
        <v>1905</v>
      </c>
    </row>
    <row r="86" spans="1:3" ht="28.5">
      <c r="A86" s="57" t="s">
        <v>338</v>
      </c>
      <c r="B86" s="48">
        <v>88</v>
      </c>
      <c r="C86" s="60" t="s">
        <v>1296</v>
      </c>
    </row>
    <row r="87" spans="1:3" ht="14.25">
      <c r="A87" s="57" t="s">
        <v>1121</v>
      </c>
      <c r="B87" s="48">
        <v>9</v>
      </c>
      <c r="C87" s="57" t="s">
        <v>432</v>
      </c>
    </row>
    <row r="88" spans="1:3" ht="14.25">
      <c r="A88" s="57" t="s">
        <v>1186</v>
      </c>
      <c r="B88" s="48">
        <v>28</v>
      </c>
      <c r="C88" s="57" t="s">
        <v>38</v>
      </c>
    </row>
    <row r="89" spans="1:3" ht="28.5">
      <c r="A89" s="60" t="s">
        <v>113</v>
      </c>
      <c r="B89" s="48">
        <v>10</v>
      </c>
      <c r="C89" s="57" t="s">
        <v>1306</v>
      </c>
    </row>
    <row r="90" spans="1:3" ht="28.5">
      <c r="A90" s="57" t="s">
        <v>1546</v>
      </c>
      <c r="B90" s="48" t="s">
        <v>1568</v>
      </c>
      <c r="C90" s="57" t="s">
        <v>1564</v>
      </c>
    </row>
    <row r="91" spans="1:3" ht="14.25">
      <c r="A91" s="57" t="s">
        <v>1123</v>
      </c>
      <c r="B91" s="48">
        <v>30</v>
      </c>
      <c r="C91" s="57" t="s">
        <v>1658</v>
      </c>
    </row>
    <row r="92" spans="1:3" ht="14.25">
      <c r="A92" s="57" t="s">
        <v>571</v>
      </c>
      <c r="B92" s="48">
        <v>2</v>
      </c>
      <c r="C92" s="57" t="s">
        <v>1659</v>
      </c>
    </row>
    <row r="93" spans="1:3" ht="14.25">
      <c r="A93" s="134" t="s">
        <v>265</v>
      </c>
      <c r="B93" s="192"/>
      <c r="C93" s="135"/>
    </row>
    <row r="94" spans="1:3" ht="51">
      <c r="A94" s="57" t="s">
        <v>1427</v>
      </c>
      <c r="B94" s="48">
        <v>59</v>
      </c>
      <c r="C94" s="62" t="s">
        <v>293</v>
      </c>
    </row>
    <row r="95" spans="1:3" ht="14.25">
      <c r="A95" s="57" t="s">
        <v>392</v>
      </c>
      <c r="B95" s="48">
        <v>3</v>
      </c>
      <c r="C95" s="57" t="s">
        <v>138</v>
      </c>
    </row>
    <row r="96" spans="1:3" ht="28.5">
      <c r="A96" s="57" t="s">
        <v>1550</v>
      </c>
      <c r="B96" s="48" t="s">
        <v>1551</v>
      </c>
      <c r="C96" s="57" t="s">
        <v>1552</v>
      </c>
    </row>
    <row r="97" spans="1:3" ht="14.25">
      <c r="A97" s="57" t="s">
        <v>1154</v>
      </c>
      <c r="B97" s="48">
        <v>2</v>
      </c>
      <c r="C97" s="57" t="s">
        <v>229</v>
      </c>
    </row>
    <row r="98" spans="1:3" ht="14.25">
      <c r="A98" s="57" t="s">
        <v>800</v>
      </c>
      <c r="B98" s="48">
        <v>7</v>
      </c>
      <c r="C98" s="57" t="s">
        <v>1307</v>
      </c>
    </row>
    <row r="99" spans="1:3" ht="14.25">
      <c r="A99" s="50" t="s">
        <v>1081</v>
      </c>
      <c r="B99" s="48">
        <v>2</v>
      </c>
      <c r="C99" s="57" t="s">
        <v>431</v>
      </c>
    </row>
    <row r="100" spans="1:3" ht="14.25">
      <c r="A100" s="57" t="s">
        <v>904</v>
      </c>
      <c r="B100" s="48">
        <v>35</v>
      </c>
      <c r="C100" s="57" t="s">
        <v>593</v>
      </c>
    </row>
    <row r="101" spans="1:3" ht="14.25">
      <c r="A101" s="57" t="s">
        <v>776</v>
      </c>
      <c r="B101" s="48">
        <v>13</v>
      </c>
      <c r="C101" s="57" t="s">
        <v>1102</v>
      </c>
    </row>
    <row r="102" spans="1:3" ht="14.25">
      <c r="A102" s="57" t="s">
        <v>256</v>
      </c>
      <c r="B102" s="48">
        <v>2</v>
      </c>
      <c r="C102" s="57" t="s">
        <v>257</v>
      </c>
    </row>
    <row r="103" spans="1:3" ht="28.5">
      <c r="A103" s="57" t="s">
        <v>727</v>
      </c>
      <c r="B103" s="48">
        <v>5</v>
      </c>
      <c r="C103" s="57" t="s">
        <v>728</v>
      </c>
    </row>
    <row r="104" spans="1:3" ht="14.25">
      <c r="A104" s="57" t="s">
        <v>263</v>
      </c>
      <c r="B104" s="48">
        <v>1</v>
      </c>
      <c r="C104" s="57" t="s">
        <v>190</v>
      </c>
    </row>
    <row r="105" spans="1:3" ht="14.25">
      <c r="A105" s="201" t="s">
        <v>129</v>
      </c>
      <c r="B105" s="200">
        <v>2</v>
      </c>
      <c r="C105" s="57" t="s">
        <v>130</v>
      </c>
    </row>
    <row r="106" spans="1:3" ht="14.25">
      <c r="A106" s="57" t="s">
        <v>131</v>
      </c>
      <c r="B106" s="48">
        <v>1</v>
      </c>
      <c r="C106" s="57" t="s">
        <v>574</v>
      </c>
    </row>
    <row r="107" spans="1:3" ht="14.25">
      <c r="A107" s="57" t="s">
        <v>132</v>
      </c>
      <c r="B107" s="48">
        <v>2</v>
      </c>
      <c r="C107" s="57" t="s">
        <v>1286</v>
      </c>
    </row>
    <row r="108" spans="1:3" ht="14.25">
      <c r="A108" s="57" t="s">
        <v>1145</v>
      </c>
      <c r="B108" s="48">
        <v>3</v>
      </c>
      <c r="C108" s="57" t="s">
        <v>1423</v>
      </c>
    </row>
    <row r="109" spans="1:3" ht="14.25">
      <c r="A109" s="57" t="s">
        <v>1197</v>
      </c>
      <c r="B109" s="48">
        <v>1</v>
      </c>
      <c r="C109" s="57" t="s">
        <v>1311</v>
      </c>
    </row>
    <row r="110" spans="1:3" ht="14.25">
      <c r="A110" s="57" t="s">
        <v>1146</v>
      </c>
      <c r="B110" s="48">
        <v>4</v>
      </c>
      <c r="C110" s="57" t="s">
        <v>174</v>
      </c>
    </row>
    <row r="111" spans="1:3" ht="14.25">
      <c r="A111" s="57" t="s">
        <v>583</v>
      </c>
      <c r="B111" s="48">
        <v>3</v>
      </c>
      <c r="C111" s="57" t="s">
        <v>175</v>
      </c>
    </row>
    <row r="112" spans="1:3" ht="14.25">
      <c r="A112" s="57" t="s">
        <v>492</v>
      </c>
      <c r="B112" s="48">
        <v>2</v>
      </c>
      <c r="C112" s="57" t="s">
        <v>1126</v>
      </c>
    </row>
    <row r="113" spans="1:3" ht="14.25">
      <c r="A113" s="134" t="s">
        <v>1219</v>
      </c>
      <c r="B113" s="192"/>
      <c r="C113" s="135"/>
    </row>
    <row r="114" spans="1:3" ht="14.25">
      <c r="A114" s="57" t="s">
        <v>325</v>
      </c>
      <c r="B114" s="48">
        <v>1</v>
      </c>
      <c r="C114" s="57" t="s">
        <v>1421</v>
      </c>
    </row>
    <row r="115" spans="1:3" ht="14.25">
      <c r="A115" s="47" t="s">
        <v>1405</v>
      </c>
      <c r="B115" s="82">
        <v>13</v>
      </c>
      <c r="C115" s="327" t="s">
        <v>1424</v>
      </c>
    </row>
    <row r="116" spans="1:3" ht="14.25">
      <c r="A116" s="47" t="s">
        <v>1406</v>
      </c>
      <c r="B116" s="82">
        <v>1</v>
      </c>
      <c r="C116" s="327" t="s">
        <v>1407</v>
      </c>
    </row>
    <row r="117" spans="1:3" ht="14.25">
      <c r="A117" s="47" t="s">
        <v>1408</v>
      </c>
      <c r="B117" s="82">
        <v>1</v>
      </c>
      <c r="C117" s="327" t="s">
        <v>1407</v>
      </c>
    </row>
    <row r="118" spans="1:3" ht="14.25">
      <c r="A118" s="57" t="s">
        <v>752</v>
      </c>
      <c r="B118" s="48">
        <v>9</v>
      </c>
      <c r="C118" s="57" t="s">
        <v>916</v>
      </c>
    </row>
    <row r="119" spans="1:3" ht="14.25">
      <c r="A119" s="57" t="s">
        <v>753</v>
      </c>
      <c r="B119" s="48">
        <v>22</v>
      </c>
      <c r="C119" s="57" t="s">
        <v>1853</v>
      </c>
    </row>
    <row r="120" spans="1:3" ht="14.25">
      <c r="A120" s="57" t="s">
        <v>1859</v>
      </c>
      <c r="B120" s="48">
        <v>2</v>
      </c>
      <c r="C120" s="57" t="s">
        <v>1860</v>
      </c>
    </row>
    <row r="121" spans="1:3" ht="28.5">
      <c r="A121" s="57" t="s">
        <v>1541</v>
      </c>
      <c r="B121" s="48">
        <f>128*4</f>
        <v>512</v>
      </c>
      <c r="C121" s="57" t="s">
        <v>2023</v>
      </c>
    </row>
    <row r="122" spans="1:3" ht="14.25">
      <c r="A122" s="57" t="s">
        <v>1173</v>
      </c>
      <c r="B122" s="48">
        <v>2</v>
      </c>
      <c r="C122" s="57" t="s">
        <v>1174</v>
      </c>
    </row>
    <row r="123" spans="1:3" ht="14.25">
      <c r="A123" s="57" t="s">
        <v>1945</v>
      </c>
      <c r="B123" s="48">
        <v>3</v>
      </c>
      <c r="C123" s="57" t="s">
        <v>1944</v>
      </c>
    </row>
    <row r="124" spans="1:3" ht="14.25">
      <c r="A124" s="57" t="s">
        <v>239</v>
      </c>
      <c r="B124" s="48">
        <v>3</v>
      </c>
      <c r="C124" s="57" t="s">
        <v>240</v>
      </c>
    </row>
    <row r="125" spans="1:3" ht="14.25">
      <c r="A125" s="57" t="s">
        <v>530</v>
      </c>
      <c r="B125" s="48">
        <v>12</v>
      </c>
      <c r="C125" s="57" t="s">
        <v>644</v>
      </c>
    </row>
    <row r="126" spans="1:3" ht="14.25">
      <c r="A126" s="57" t="s">
        <v>241</v>
      </c>
      <c r="B126" s="48">
        <v>3</v>
      </c>
      <c r="C126" s="57" t="s">
        <v>1308</v>
      </c>
    </row>
    <row r="127" spans="1:3" s="41" customFormat="1" ht="14.25">
      <c r="A127" s="50" t="s">
        <v>287</v>
      </c>
      <c r="B127" s="48">
        <v>12</v>
      </c>
      <c r="C127" s="50" t="s">
        <v>1266</v>
      </c>
    </row>
    <row r="128" spans="1:3" ht="14.25">
      <c r="A128" s="57" t="s">
        <v>1245</v>
      </c>
      <c r="B128" s="48">
        <v>7</v>
      </c>
      <c r="C128" s="57" t="s">
        <v>635</v>
      </c>
    </row>
    <row r="129" spans="1:6" ht="14.25">
      <c r="A129" s="57" t="s">
        <v>782</v>
      </c>
      <c r="B129" s="48">
        <v>23</v>
      </c>
      <c r="C129" s="57" t="s">
        <v>1109</v>
      </c>
    </row>
    <row r="130" spans="1:6" s="41" customFormat="1" ht="28.5">
      <c r="A130" s="50" t="s">
        <v>883</v>
      </c>
      <c r="B130" s="48">
        <v>100</v>
      </c>
      <c r="C130" s="50" t="s">
        <v>1305</v>
      </c>
    </row>
    <row r="131" spans="1:6" s="41" customFormat="1" ht="28.5">
      <c r="A131" s="47" t="s">
        <v>1555</v>
      </c>
      <c r="B131" s="92">
        <v>710</v>
      </c>
      <c r="C131" s="130" t="s">
        <v>1553</v>
      </c>
    </row>
    <row r="132" spans="1:6" s="41" customFormat="1" ht="28.5">
      <c r="A132" s="47" t="s">
        <v>1556</v>
      </c>
      <c r="B132" s="92">
        <v>1000</v>
      </c>
      <c r="C132" s="130" t="s">
        <v>1554</v>
      </c>
    </row>
    <row r="133" spans="1:6" s="41" customFormat="1" ht="14.25">
      <c r="A133" s="50" t="s">
        <v>359</v>
      </c>
      <c r="B133" s="48">
        <v>3</v>
      </c>
      <c r="C133" s="50" t="s">
        <v>954</v>
      </c>
    </row>
    <row r="134" spans="1:6" s="41" customFormat="1" ht="14.25">
      <c r="A134" s="50" t="s">
        <v>895</v>
      </c>
      <c r="B134" s="48">
        <v>280</v>
      </c>
      <c r="C134" s="50" t="s">
        <v>1429</v>
      </c>
    </row>
    <row r="135" spans="1:6" s="41" customFormat="1" ht="28.5">
      <c r="A135" s="50" t="s">
        <v>1221</v>
      </c>
      <c r="B135" s="48">
        <v>50</v>
      </c>
      <c r="C135" s="50" t="s">
        <v>1222</v>
      </c>
    </row>
    <row r="136" spans="1:6" s="41" customFormat="1" ht="14.25">
      <c r="A136" s="134" t="s">
        <v>78</v>
      </c>
      <c r="B136" s="192"/>
      <c r="C136" s="135"/>
    </row>
    <row r="137" spans="1:6" s="41" customFormat="1" ht="14.25">
      <c r="A137" s="57" t="s">
        <v>1938</v>
      </c>
      <c r="B137" s="48">
        <v>5</v>
      </c>
      <c r="C137" s="57" t="s">
        <v>1939</v>
      </c>
    </row>
    <row r="138" spans="1:6" s="41" customFormat="1" ht="14.25">
      <c r="A138" s="57" t="s">
        <v>2030</v>
      </c>
      <c r="B138" s="48"/>
      <c r="C138" s="57" t="s">
        <v>2031</v>
      </c>
    </row>
    <row r="139" spans="1:6" s="41" customFormat="1" ht="14.25">
      <c r="A139" s="57" t="s">
        <v>225</v>
      </c>
      <c r="B139" s="48">
        <v>2</v>
      </c>
      <c r="C139" s="57" t="s">
        <v>1113</v>
      </c>
    </row>
    <row r="140" spans="1:6" s="41" customFormat="1" ht="14.25">
      <c r="A140" s="50" t="s">
        <v>1143</v>
      </c>
      <c r="B140" s="48">
        <v>7</v>
      </c>
      <c r="C140" s="50" t="s">
        <v>1292</v>
      </c>
    </row>
    <row r="141" spans="1:6" s="41" customFormat="1" ht="28.5">
      <c r="A141" s="50" t="s">
        <v>280</v>
      </c>
      <c r="B141" s="48">
        <v>46</v>
      </c>
      <c r="C141" s="50" t="s">
        <v>1653</v>
      </c>
    </row>
    <row r="142" spans="1:6" s="41" customFormat="1" ht="14.25">
      <c r="A142" s="279" t="s">
        <v>2081</v>
      </c>
      <c r="B142" s="288" t="s">
        <v>2083</v>
      </c>
      <c r="C142" s="279" t="s">
        <v>2082</v>
      </c>
    </row>
    <row r="143" spans="1:6" s="41" customFormat="1" ht="14.25">
      <c r="A143" s="279" t="s">
        <v>2091</v>
      </c>
      <c r="B143" s="288">
        <v>32</v>
      </c>
      <c r="C143" s="279" t="s">
        <v>2094</v>
      </c>
      <c r="F143" s="279"/>
    </row>
    <row r="144" spans="1:6" s="41" customFormat="1" ht="28.5">
      <c r="A144" s="57" t="s">
        <v>567</v>
      </c>
      <c r="B144" s="48">
        <v>1</v>
      </c>
      <c r="C144" s="57" t="s">
        <v>2032</v>
      </c>
    </row>
    <row r="145" spans="1:3" s="41" customFormat="1" ht="14.25">
      <c r="A145" s="57" t="s">
        <v>1189</v>
      </c>
      <c r="B145" s="48">
        <v>62</v>
      </c>
      <c r="C145" s="57" t="s">
        <v>223</v>
      </c>
    </row>
    <row r="146" spans="1:3" s="41" customFormat="1" ht="28.5">
      <c r="A146" s="57" t="s">
        <v>1189</v>
      </c>
      <c r="B146" s="48">
        <v>352</v>
      </c>
      <c r="C146" s="57" t="s">
        <v>1443</v>
      </c>
    </row>
    <row r="147" spans="1:3" s="41" customFormat="1" ht="14.25">
      <c r="A147" s="57" t="s">
        <v>2038</v>
      </c>
      <c r="B147" s="48">
        <v>10</v>
      </c>
      <c r="C147" s="57" t="s">
        <v>1242</v>
      </c>
    </row>
    <row r="148" spans="1:3" s="41" customFormat="1" ht="28.5">
      <c r="A148" s="57" t="s">
        <v>1639</v>
      </c>
      <c r="B148" s="48">
        <f>130+8</f>
        <v>138</v>
      </c>
      <c r="C148" s="57" t="s">
        <v>1640</v>
      </c>
    </row>
    <row r="149" spans="1:3" s="41" customFormat="1" ht="14.25">
      <c r="A149" s="57" t="s">
        <v>1040</v>
      </c>
      <c r="B149" s="193">
        <v>8</v>
      </c>
      <c r="C149" s="57" t="s">
        <v>1041</v>
      </c>
    </row>
    <row r="150" spans="1:3" s="41" customFormat="1" ht="14.25">
      <c r="A150" s="57" t="s">
        <v>1917</v>
      </c>
      <c r="B150" s="193"/>
      <c r="C150" s="57" t="s">
        <v>1918</v>
      </c>
    </row>
    <row r="151" spans="1:3" s="41" customFormat="1" ht="14.25">
      <c r="A151" s="57" t="s">
        <v>1042</v>
      </c>
      <c r="B151" s="48">
        <v>1</v>
      </c>
      <c r="C151" s="57" t="s">
        <v>305</v>
      </c>
    </row>
    <row r="152" spans="1:3" s="41" customFormat="1" ht="14.25">
      <c r="A152" s="57" t="s">
        <v>250</v>
      </c>
      <c r="B152" s="48">
        <v>3</v>
      </c>
      <c r="C152" s="57" t="s">
        <v>2033</v>
      </c>
    </row>
    <row r="153" spans="1:3" s="41" customFormat="1" ht="14.25">
      <c r="A153" s="57" t="s">
        <v>205</v>
      </c>
      <c r="B153" s="48">
        <v>1</v>
      </c>
      <c r="C153" s="57" t="s">
        <v>206</v>
      </c>
    </row>
    <row r="154" spans="1:3" s="41" customFormat="1" ht="14.25">
      <c r="A154" s="57" t="s">
        <v>251</v>
      </c>
      <c r="B154" s="48">
        <v>14</v>
      </c>
      <c r="C154" s="57" t="s">
        <v>1647</v>
      </c>
    </row>
    <row r="155" spans="1:3" s="41" customFormat="1" ht="14.25">
      <c r="A155" s="57" t="s">
        <v>95</v>
      </c>
      <c r="B155" s="48">
        <v>3</v>
      </c>
      <c r="C155" s="57" t="s">
        <v>2027</v>
      </c>
    </row>
    <row r="156" spans="1:3" s="41" customFormat="1" ht="28.5">
      <c r="A156" s="57" t="s">
        <v>125</v>
      </c>
      <c r="B156" s="48">
        <v>9</v>
      </c>
      <c r="C156" s="57" t="s">
        <v>2034</v>
      </c>
    </row>
    <row r="157" spans="1:3" s="41" customFormat="1" ht="14.25">
      <c r="A157" s="57" t="s">
        <v>150</v>
      </c>
      <c r="B157" s="48">
        <v>12</v>
      </c>
      <c r="C157" s="57" t="s">
        <v>2024</v>
      </c>
    </row>
    <row r="158" spans="1:3" s="41" customFormat="1" ht="14.25">
      <c r="A158" s="57" t="s">
        <v>1283</v>
      </c>
      <c r="B158" s="48">
        <f>2 + 3</f>
        <v>5</v>
      </c>
      <c r="C158" s="57" t="s">
        <v>1002</v>
      </c>
    </row>
    <row r="159" spans="1:3" s="41" customFormat="1" ht="28.5">
      <c r="A159" s="57" t="s">
        <v>1284</v>
      </c>
      <c r="B159" s="48">
        <v>79</v>
      </c>
      <c r="C159" s="57" t="s">
        <v>1297</v>
      </c>
    </row>
    <row r="160" spans="1:3" s="41" customFormat="1" ht="14.25">
      <c r="A160" s="57" t="s">
        <v>1818</v>
      </c>
      <c r="B160" s="48">
        <v>3</v>
      </c>
      <c r="C160" s="57" t="s">
        <v>1819</v>
      </c>
    </row>
    <row r="161" spans="1:3" s="41" customFormat="1" ht="28.5">
      <c r="A161" s="50" t="s">
        <v>118</v>
      </c>
      <c r="B161" s="48">
        <v>132</v>
      </c>
      <c r="C161" s="57" t="s">
        <v>99</v>
      </c>
    </row>
    <row r="162" spans="1:3" s="41" customFormat="1" ht="42.75">
      <c r="A162" s="57" t="s">
        <v>2117</v>
      </c>
      <c r="B162" s="48">
        <v>22</v>
      </c>
      <c r="C162" s="57" t="s">
        <v>1946</v>
      </c>
    </row>
    <row r="163" spans="1:3" s="41" customFormat="1" ht="14.25">
      <c r="A163" s="57" t="s">
        <v>1597</v>
      </c>
      <c r="B163" s="48">
        <v>4</v>
      </c>
      <c r="C163" s="57" t="s">
        <v>892</v>
      </c>
    </row>
    <row r="164" spans="1:3" s="41" customFormat="1" ht="14.25">
      <c r="A164" s="57" t="s">
        <v>1285</v>
      </c>
      <c r="B164" s="48">
        <v>36</v>
      </c>
      <c r="C164" s="57" t="s">
        <v>1293</v>
      </c>
    </row>
    <row r="165" spans="1:3" s="41" customFormat="1" ht="14.25">
      <c r="A165" s="57" t="s">
        <v>855</v>
      </c>
      <c r="B165" s="48">
        <v>21</v>
      </c>
      <c r="C165" s="57" t="s">
        <v>1651</v>
      </c>
    </row>
    <row r="166" spans="1:3" s="41" customFormat="1" ht="14.25">
      <c r="A166" s="57" t="s">
        <v>600</v>
      </c>
      <c r="B166" s="48">
        <v>2</v>
      </c>
      <c r="C166" s="57" t="s">
        <v>601</v>
      </c>
    </row>
    <row r="167" spans="1:3" s="41" customFormat="1" ht="14.25">
      <c r="A167" s="57" t="s">
        <v>1600</v>
      </c>
      <c r="B167" s="48">
        <v>1</v>
      </c>
      <c r="C167" s="57" t="s">
        <v>206</v>
      </c>
    </row>
    <row r="168" spans="1:3" s="41" customFormat="1" ht="14.25">
      <c r="A168" s="57" t="s">
        <v>1941</v>
      </c>
      <c r="B168" s="48"/>
      <c r="C168" s="57"/>
    </row>
    <row r="169" spans="1:3" s="41" customFormat="1" ht="14.25">
      <c r="A169" s="57" t="s">
        <v>1422</v>
      </c>
      <c r="B169" s="48">
        <v>24</v>
      </c>
      <c r="C169" s="57" t="s">
        <v>2035</v>
      </c>
    </row>
    <row r="170" spans="1:3" s="41" customFormat="1" ht="28.5">
      <c r="A170" s="57" t="s">
        <v>590</v>
      </c>
      <c r="B170" s="48" t="s">
        <v>1857</v>
      </c>
      <c r="C170" s="57" t="s">
        <v>1858</v>
      </c>
    </row>
    <row r="171" spans="1:3" s="41" customFormat="1" ht="14.25">
      <c r="A171" s="47" t="s">
        <v>986</v>
      </c>
      <c r="B171" s="48">
        <v>314</v>
      </c>
      <c r="C171" s="57" t="s">
        <v>987</v>
      </c>
    </row>
    <row r="172" spans="1:3" s="41" customFormat="1" ht="14.25">
      <c r="A172" s="47" t="s">
        <v>986</v>
      </c>
      <c r="B172" s="48">
        <v>60</v>
      </c>
      <c r="C172" s="57" t="s">
        <v>1825</v>
      </c>
    </row>
    <row r="173" spans="1:3" s="41" customFormat="1" ht="14.25">
      <c r="A173" s="47" t="s">
        <v>2036</v>
      </c>
      <c r="B173" s="48">
        <v>2</v>
      </c>
      <c r="C173" s="57" t="s">
        <v>2037</v>
      </c>
    </row>
    <row r="174" spans="1:3" s="41" customFormat="1" ht="14.25">
      <c r="A174" s="60" t="s">
        <v>491</v>
      </c>
      <c r="B174" s="48">
        <v>1</v>
      </c>
      <c r="C174" s="57" t="s">
        <v>2025</v>
      </c>
    </row>
    <row r="175" spans="1:3" ht="14.25">
      <c r="A175" s="134" t="s">
        <v>44</v>
      </c>
      <c r="B175" s="192"/>
      <c r="C175" s="135"/>
    </row>
    <row r="176" spans="1:3" ht="14.25">
      <c r="A176" s="57" t="s">
        <v>1080</v>
      </c>
      <c r="B176" s="48">
        <f>12+1</f>
        <v>13</v>
      </c>
      <c r="C176" s="57" t="s">
        <v>1598</v>
      </c>
    </row>
    <row r="177" spans="1:3" ht="14.25">
      <c r="A177" s="57" t="s">
        <v>267</v>
      </c>
      <c r="B177" s="48">
        <v>18</v>
      </c>
      <c r="C177" s="57" t="s">
        <v>651</v>
      </c>
    </row>
    <row r="178" spans="1:3" ht="14.25">
      <c r="A178" s="57" t="s">
        <v>1118</v>
      </c>
      <c r="B178" s="48">
        <v>2</v>
      </c>
      <c r="C178" s="57" t="s">
        <v>351</v>
      </c>
    </row>
    <row r="179" spans="1:3" ht="14.25">
      <c r="A179" s="57" t="s">
        <v>1119</v>
      </c>
      <c r="B179" s="48">
        <v>28</v>
      </c>
      <c r="C179" s="57" t="s">
        <v>1824</v>
      </c>
    </row>
    <row r="180" spans="1:3" ht="14.25">
      <c r="A180" s="57" t="s">
        <v>158</v>
      </c>
      <c r="B180" s="48">
        <v>6</v>
      </c>
      <c r="C180" s="57" t="s">
        <v>1298</v>
      </c>
    </row>
    <row r="181" spans="1:3" ht="14.25">
      <c r="A181" s="63" t="s">
        <v>1045</v>
      </c>
      <c r="B181" s="58">
        <f>SUM(B5:B180)</f>
        <v>10880</v>
      </c>
      <c r="C181" s="63"/>
    </row>
    <row r="182" spans="1:3" ht="14.25">
      <c r="A182" s="64"/>
      <c r="B182" s="65"/>
      <c r="C182" s="66"/>
    </row>
    <row r="183" spans="1:3" ht="14.25">
      <c r="A183" s="64"/>
      <c r="B183" s="65"/>
      <c r="C183" s="66"/>
    </row>
  </sheetData>
  <autoFilter ref="A1:A183"/>
  <mergeCells count="1">
    <mergeCell ref="A1:C1"/>
  </mergeCells>
  <phoneticPr fontId="0" type="noConversion"/>
  <pageMargins left="0.23622047244094491" right="0.23622047244094491" top="0.55118110236220474" bottom="0.55118110236220474" header="0.31496062992125984" footer="0.31496062992125984"/>
  <pageSetup paperSize="9" scale="80" fitToHeight="7" orientation="landscape" r:id="rId1"/>
  <headerFooter alignWithMargins="0"/>
  <rowBreaks count="7" manualBreakCount="7">
    <brk id="28" max="16383" man="1"/>
    <brk id="54" max="16383" man="1"/>
    <brk id="83" max="16383" man="1"/>
    <brk id="92" max="16383" man="1"/>
    <brk id="112" max="16383" man="1"/>
    <brk id="135" max="16383" man="1"/>
    <brk id="17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codeName="Foglio4"/>
  <dimension ref="A1:II453"/>
  <sheetViews>
    <sheetView zoomScaleNormal="100" workbookViewId="0">
      <pane ySplit="4" topLeftCell="A290" activePane="bottomLeft" state="frozen"/>
      <selection pane="bottomLeft" sqref="A1:C1"/>
    </sheetView>
  </sheetViews>
  <sheetFormatPr defaultRowHeight="15.75" customHeight="1"/>
  <cols>
    <col min="1" max="1" width="37.42578125" style="66" customWidth="1"/>
    <col min="2" max="2" width="11.5703125" style="69" customWidth="1"/>
    <col min="3" max="3" width="57.5703125" style="66" customWidth="1"/>
    <col min="4" max="4" width="9.140625" style="68"/>
    <col min="5" max="5" width="21.5703125" style="68" customWidth="1"/>
    <col min="6" max="16384" width="9.140625" style="68"/>
  </cols>
  <sheetData>
    <row r="1" spans="1:3" ht="15.75" customHeight="1">
      <c r="A1" s="362" t="s">
        <v>2130</v>
      </c>
      <c r="B1" s="362"/>
      <c r="C1" s="362"/>
    </row>
    <row r="3" spans="1:3" ht="15.75" customHeight="1">
      <c r="A3" s="71" t="s">
        <v>383</v>
      </c>
      <c r="B3" s="367" t="s">
        <v>2118</v>
      </c>
      <c r="C3" s="368"/>
    </row>
    <row r="4" spans="1:3" ht="15.75" customHeight="1">
      <c r="A4" s="72"/>
      <c r="B4" s="73" t="s">
        <v>1184</v>
      </c>
      <c r="C4" s="74" t="s">
        <v>1185</v>
      </c>
    </row>
    <row r="5" spans="1:3" ht="15.75" customHeight="1">
      <c r="A5" s="88" t="s">
        <v>1064</v>
      </c>
      <c r="B5" s="76"/>
      <c r="C5" s="77"/>
    </row>
    <row r="6" spans="1:3" s="35" customFormat="1" ht="15.75" customHeight="1">
      <c r="A6" s="275" t="s">
        <v>1724</v>
      </c>
      <c r="B6" s="273">
        <v>1</v>
      </c>
      <c r="C6" s="274" t="s">
        <v>1349</v>
      </c>
    </row>
    <row r="7" spans="1:3" s="35" customFormat="1" ht="15.75" customHeight="1">
      <c r="A7" s="50" t="s">
        <v>1723</v>
      </c>
      <c r="B7" s="250">
        <v>2</v>
      </c>
      <c r="C7" s="191" t="s">
        <v>564</v>
      </c>
    </row>
    <row r="8" spans="1:3" s="35" customFormat="1" ht="15.75" customHeight="1">
      <c r="A8" s="50" t="s">
        <v>1391</v>
      </c>
      <c r="B8" s="250">
        <v>3</v>
      </c>
      <c r="C8" s="191" t="s">
        <v>1956</v>
      </c>
    </row>
    <row r="9" spans="1:3" s="35" customFormat="1" ht="15.75" customHeight="1">
      <c r="A9" s="50" t="s">
        <v>2060</v>
      </c>
      <c r="B9" s="250">
        <v>23</v>
      </c>
      <c r="C9" s="191" t="s">
        <v>2061</v>
      </c>
    </row>
    <row r="10" spans="1:3" s="46" customFormat="1" ht="15.75" customHeight="1">
      <c r="A10" s="50" t="s">
        <v>1107</v>
      </c>
      <c r="B10" s="81">
        <v>10</v>
      </c>
      <c r="C10" s="85" t="s">
        <v>216</v>
      </c>
    </row>
    <row r="11" spans="1:3" s="46" customFormat="1" ht="15.75" customHeight="1">
      <c r="A11" s="50" t="s">
        <v>1388</v>
      </c>
      <c r="B11" s="81">
        <v>1</v>
      </c>
      <c r="C11" s="85" t="s">
        <v>1354</v>
      </c>
    </row>
    <row r="12" spans="1:3" s="46" customFormat="1" ht="15.75" customHeight="1">
      <c r="A12" s="47" t="s">
        <v>1782</v>
      </c>
      <c r="B12" s="81">
        <v>3</v>
      </c>
      <c r="C12" s="85" t="s">
        <v>1783</v>
      </c>
    </row>
    <row r="13" spans="1:3" s="46" customFormat="1" ht="15.75" customHeight="1">
      <c r="A13" s="275" t="s">
        <v>1513</v>
      </c>
      <c r="B13" s="281">
        <v>43</v>
      </c>
      <c r="C13" s="85" t="s">
        <v>2051</v>
      </c>
    </row>
    <row r="14" spans="1:3" s="46" customFormat="1" ht="15.75" customHeight="1">
      <c r="A14" s="275" t="s">
        <v>1958</v>
      </c>
      <c r="B14" s="281">
        <v>7</v>
      </c>
      <c r="C14" s="85" t="s">
        <v>1728</v>
      </c>
    </row>
    <row r="15" spans="1:3" s="46" customFormat="1" ht="15.75" customHeight="1">
      <c r="A15" s="275" t="s">
        <v>2039</v>
      </c>
      <c r="B15" s="281">
        <v>1</v>
      </c>
      <c r="C15" s="85" t="s">
        <v>2040</v>
      </c>
    </row>
    <row r="16" spans="1:3" ht="15.75" customHeight="1">
      <c r="A16" s="47" t="s">
        <v>1960</v>
      </c>
      <c r="B16" s="80">
        <v>2</v>
      </c>
      <c r="C16" s="86" t="s">
        <v>249</v>
      </c>
    </row>
    <row r="17" spans="1:3" ht="15.75" customHeight="1">
      <c r="A17" s="47" t="s">
        <v>1961</v>
      </c>
      <c r="B17" s="80">
        <v>2</v>
      </c>
      <c r="C17" s="86" t="s">
        <v>1387</v>
      </c>
    </row>
    <row r="18" spans="1:3" ht="28.5">
      <c r="A18" s="279" t="s">
        <v>1525</v>
      </c>
      <c r="B18" s="276">
        <v>56</v>
      </c>
      <c r="C18" s="277" t="s">
        <v>1957</v>
      </c>
    </row>
    <row r="19" spans="1:3" ht="15.75" customHeight="1">
      <c r="A19" s="50" t="s">
        <v>1812</v>
      </c>
      <c r="B19" s="81">
        <v>2</v>
      </c>
      <c r="C19" s="85" t="s">
        <v>1416</v>
      </c>
    </row>
    <row r="20" spans="1:3" ht="15.75" customHeight="1">
      <c r="A20" s="47" t="s">
        <v>1536</v>
      </c>
      <c r="B20" s="276">
        <v>21</v>
      </c>
      <c r="C20" s="277" t="s">
        <v>1531</v>
      </c>
    </row>
    <row r="21" spans="1:3" ht="15.75" customHeight="1">
      <c r="A21" s="279" t="s">
        <v>1936</v>
      </c>
      <c r="B21" s="276">
        <v>6</v>
      </c>
      <c r="C21" s="277" t="s">
        <v>1935</v>
      </c>
    </row>
    <row r="22" spans="1:3" ht="15.75" customHeight="1">
      <c r="A22" s="50" t="s">
        <v>1729</v>
      </c>
      <c r="B22" s="80">
        <v>4</v>
      </c>
      <c r="C22" s="87" t="s">
        <v>1801</v>
      </c>
    </row>
    <row r="23" spans="1:3" ht="15.75" customHeight="1">
      <c r="A23" s="50" t="s">
        <v>1731</v>
      </c>
      <c r="B23" s="80">
        <v>3</v>
      </c>
      <c r="C23" s="87" t="s">
        <v>1732</v>
      </c>
    </row>
    <row r="24" spans="1:3" ht="15.75" customHeight="1">
      <c r="A24" s="47" t="s">
        <v>757</v>
      </c>
      <c r="B24" s="80">
        <v>3</v>
      </c>
      <c r="C24" s="87" t="s">
        <v>738</v>
      </c>
    </row>
    <row r="25" spans="1:3" ht="15.75" customHeight="1">
      <c r="A25" s="47" t="s">
        <v>757</v>
      </c>
      <c r="B25" s="80">
        <v>4</v>
      </c>
      <c r="C25" s="83" t="s">
        <v>1389</v>
      </c>
    </row>
    <row r="26" spans="1:3" s="46" customFormat="1" ht="15.75" customHeight="1">
      <c r="A26" s="47" t="s">
        <v>217</v>
      </c>
      <c r="B26" s="80">
        <f>2+7</f>
        <v>9</v>
      </c>
      <c r="C26" s="83" t="s">
        <v>218</v>
      </c>
    </row>
    <row r="27" spans="1:3" s="46" customFormat="1" ht="15.75" customHeight="1">
      <c r="A27" s="50" t="s">
        <v>1730</v>
      </c>
      <c r="B27" s="80">
        <v>2</v>
      </c>
      <c r="C27" s="83" t="s">
        <v>1720</v>
      </c>
    </row>
    <row r="28" spans="1:3" s="46" customFormat="1" ht="15.75" customHeight="1">
      <c r="A28" s="132" t="s">
        <v>2064</v>
      </c>
      <c r="B28" s="80">
        <v>1</v>
      </c>
      <c r="C28" s="83" t="s">
        <v>1425</v>
      </c>
    </row>
    <row r="29" spans="1:3" s="46" customFormat="1" ht="15.75" customHeight="1">
      <c r="A29" s="47" t="s">
        <v>1136</v>
      </c>
      <c r="B29" s="80">
        <v>6</v>
      </c>
      <c r="C29" s="83" t="s">
        <v>677</v>
      </c>
    </row>
    <row r="30" spans="1:3" s="46" customFormat="1" ht="15.75" customHeight="1">
      <c r="A30" s="47" t="s">
        <v>324</v>
      </c>
      <c r="B30" s="80">
        <v>1</v>
      </c>
      <c r="C30" s="83" t="s">
        <v>227</v>
      </c>
    </row>
    <row r="31" spans="1:3" s="46" customFormat="1" ht="15.75" customHeight="1">
      <c r="A31" s="47" t="s">
        <v>1733</v>
      </c>
      <c r="B31" s="81">
        <v>3</v>
      </c>
      <c r="C31" s="83" t="s">
        <v>1734</v>
      </c>
    </row>
    <row r="32" spans="1:3" s="46" customFormat="1" ht="15.75" customHeight="1">
      <c r="A32" s="275" t="s">
        <v>1735</v>
      </c>
      <c r="B32" s="276">
        <v>4</v>
      </c>
      <c r="C32" s="282" t="s">
        <v>1736</v>
      </c>
    </row>
    <row r="33" spans="1:8" s="46" customFormat="1" ht="15.75" customHeight="1">
      <c r="A33" s="279" t="s">
        <v>1290</v>
      </c>
      <c r="B33" s="281">
        <v>2</v>
      </c>
      <c r="C33" s="282" t="s">
        <v>1327</v>
      </c>
    </row>
    <row r="34" spans="1:8" s="46" customFormat="1" ht="15.75" customHeight="1">
      <c r="A34" s="47" t="s">
        <v>1563</v>
      </c>
      <c r="B34" s="281">
        <v>1</v>
      </c>
      <c r="C34" s="282" t="s">
        <v>1472</v>
      </c>
    </row>
    <row r="35" spans="1:8" s="46" customFormat="1" ht="15.75" customHeight="1">
      <c r="A35" s="47" t="s">
        <v>1667</v>
      </c>
      <c r="B35" s="281">
        <v>1</v>
      </c>
      <c r="C35" s="282" t="s">
        <v>1668</v>
      </c>
    </row>
    <row r="36" spans="1:8" s="46" customFormat="1" ht="15.75" customHeight="1">
      <c r="A36" s="50" t="s">
        <v>1669</v>
      </c>
      <c r="B36" s="288">
        <v>1</v>
      </c>
      <c r="C36" s="279" t="s">
        <v>1952</v>
      </c>
    </row>
    <row r="37" spans="1:8" s="46" customFormat="1" ht="15.75" customHeight="1">
      <c r="A37" s="50" t="s">
        <v>2108</v>
      </c>
      <c r="B37" s="296">
        <v>1</v>
      </c>
      <c r="C37" s="279" t="s">
        <v>368</v>
      </c>
    </row>
    <row r="38" spans="1:8" s="46" customFormat="1" ht="28.5">
      <c r="A38" s="47" t="s">
        <v>1959</v>
      </c>
      <c r="B38" s="281">
        <v>8</v>
      </c>
      <c r="C38" s="279" t="s">
        <v>2052</v>
      </c>
    </row>
    <row r="39" spans="1:8" s="46" customFormat="1" ht="15.75" customHeight="1">
      <c r="A39" s="47" t="s">
        <v>1352</v>
      </c>
      <c r="B39" s="81">
        <v>2</v>
      </c>
      <c r="C39" s="47" t="s">
        <v>1353</v>
      </c>
    </row>
    <row r="40" spans="1:8" s="46" customFormat="1" ht="15.75" customHeight="1">
      <c r="A40" s="47" t="s">
        <v>1716</v>
      </c>
      <c r="B40" s="81">
        <v>1</v>
      </c>
      <c r="C40" s="47" t="s">
        <v>1425</v>
      </c>
    </row>
    <row r="41" spans="1:8" s="46" customFormat="1" ht="15.75" customHeight="1">
      <c r="A41" s="93" t="s">
        <v>2062</v>
      </c>
      <c r="B41" s="81">
        <v>4</v>
      </c>
      <c r="C41" s="47" t="s">
        <v>1752</v>
      </c>
    </row>
    <row r="42" spans="1:8" s="46" customFormat="1" ht="15.75" customHeight="1">
      <c r="A42" s="47" t="s">
        <v>1737</v>
      </c>
      <c r="B42" s="81">
        <v>1</v>
      </c>
      <c r="C42" s="47" t="s">
        <v>1738</v>
      </c>
    </row>
    <row r="43" spans="1:8" s="46" customFormat="1" ht="28.5">
      <c r="A43" s="47" t="s">
        <v>1351</v>
      </c>
      <c r="B43" s="281">
        <v>16</v>
      </c>
      <c r="C43" s="279" t="s">
        <v>1841</v>
      </c>
      <c r="E43" s="52"/>
      <c r="F43" s="52"/>
      <c r="G43" s="52"/>
      <c r="H43" s="52"/>
    </row>
    <row r="44" spans="1:8" s="146" customFormat="1" ht="15.75" customHeight="1">
      <c r="A44" s="47" t="s">
        <v>1393</v>
      </c>
      <c r="B44" s="80">
        <v>2</v>
      </c>
      <c r="C44" s="47" t="s">
        <v>1476</v>
      </c>
      <c r="E44" s="271"/>
      <c r="F44" s="147"/>
      <c r="G44" s="195"/>
      <c r="H44" s="131"/>
    </row>
    <row r="45" spans="1:8" s="146" customFormat="1" ht="15.75" customHeight="1">
      <c r="A45" s="47" t="s">
        <v>1628</v>
      </c>
      <c r="B45" s="80">
        <v>1</v>
      </c>
      <c r="C45" s="47" t="s">
        <v>1629</v>
      </c>
      <c r="E45" s="131"/>
      <c r="F45" s="131"/>
      <c r="G45" s="131"/>
      <c r="H45" s="131"/>
    </row>
    <row r="46" spans="1:8" s="46" customFormat="1" ht="15.75" customHeight="1">
      <c r="A46" s="47" t="s">
        <v>1966</v>
      </c>
      <c r="B46" s="80">
        <v>8</v>
      </c>
      <c r="C46" s="83"/>
      <c r="E46" s="52"/>
      <c r="F46" s="52"/>
      <c r="G46" s="52"/>
      <c r="H46" s="52"/>
    </row>
    <row r="47" spans="1:8" s="46" customFormat="1" ht="15.75" customHeight="1">
      <c r="A47" s="93" t="s">
        <v>2085</v>
      </c>
      <c r="B47" s="80">
        <v>6</v>
      </c>
      <c r="C47" s="83" t="s">
        <v>2086</v>
      </c>
      <c r="E47" s="52"/>
      <c r="F47" s="52"/>
      <c r="G47" s="52"/>
      <c r="H47" s="52"/>
    </row>
    <row r="48" spans="1:8" s="46" customFormat="1" ht="15.75" customHeight="1">
      <c r="A48" s="47" t="s">
        <v>1739</v>
      </c>
      <c r="B48" s="80">
        <v>1</v>
      </c>
      <c r="C48" s="83" t="s">
        <v>1425</v>
      </c>
    </row>
    <row r="49" spans="1:3" s="46" customFormat="1" ht="15.75" customHeight="1">
      <c r="A49" s="47" t="s">
        <v>1328</v>
      </c>
      <c r="B49" s="80">
        <v>3</v>
      </c>
      <c r="C49" s="347" t="s">
        <v>1510</v>
      </c>
    </row>
    <row r="50" spans="1:3" s="46" customFormat="1" ht="15.75" customHeight="1">
      <c r="A50" s="93" t="s">
        <v>2070</v>
      </c>
      <c r="B50" s="80">
        <v>3</v>
      </c>
      <c r="C50" s="347" t="s">
        <v>427</v>
      </c>
    </row>
    <row r="51" spans="1:3" s="46" customFormat="1" ht="15.75" customHeight="1">
      <c r="A51" s="279" t="s">
        <v>1636</v>
      </c>
      <c r="B51" s="276">
        <v>9</v>
      </c>
      <c r="C51" s="348" t="s">
        <v>1852</v>
      </c>
    </row>
    <row r="52" spans="1:3" s="46" customFormat="1" ht="15.75" customHeight="1">
      <c r="A52" s="278" t="s">
        <v>2072</v>
      </c>
      <c r="B52" s="276">
        <v>6</v>
      </c>
      <c r="C52" s="348" t="s">
        <v>2071</v>
      </c>
    </row>
    <row r="53" spans="1:3" s="46" customFormat="1" ht="15.75" customHeight="1">
      <c r="A53" s="279" t="s">
        <v>1633</v>
      </c>
      <c r="B53" s="276">
        <v>7</v>
      </c>
      <c r="C53" s="348" t="s">
        <v>1634</v>
      </c>
    </row>
    <row r="54" spans="1:3" s="46" customFormat="1" ht="15.75" customHeight="1">
      <c r="A54" s="47" t="s">
        <v>1740</v>
      </c>
      <c r="B54" s="80">
        <v>10</v>
      </c>
      <c r="C54" s="347" t="s">
        <v>1741</v>
      </c>
    </row>
    <row r="55" spans="1:3" s="46" customFormat="1" ht="15.75" customHeight="1">
      <c r="A55" s="279" t="s">
        <v>1512</v>
      </c>
      <c r="B55" s="276">
        <v>58</v>
      </c>
      <c r="C55" s="347" t="s">
        <v>1840</v>
      </c>
    </row>
    <row r="56" spans="1:3" s="46" customFormat="1" ht="15.75" customHeight="1">
      <c r="A56" s="279" t="s">
        <v>1615</v>
      </c>
      <c r="B56" s="276">
        <v>23</v>
      </c>
      <c r="C56" s="348" t="s">
        <v>738</v>
      </c>
    </row>
    <row r="57" spans="1:3" s="46" customFormat="1" ht="15.75" customHeight="1">
      <c r="A57" s="47" t="s">
        <v>1396</v>
      </c>
      <c r="B57" s="81">
        <v>3</v>
      </c>
      <c r="C57" s="83" t="s">
        <v>1392</v>
      </c>
    </row>
    <row r="58" spans="1:3" s="46" customFormat="1" ht="15.75" customHeight="1">
      <c r="A58" s="47" t="s">
        <v>1291</v>
      </c>
      <c r="B58" s="81">
        <v>1</v>
      </c>
      <c r="C58" s="83" t="s">
        <v>426</v>
      </c>
    </row>
    <row r="59" spans="1:3" s="46" customFormat="1" ht="15.75" customHeight="1">
      <c r="A59" s="50" t="s">
        <v>1742</v>
      </c>
      <c r="B59" s="81">
        <v>3</v>
      </c>
      <c r="C59" s="83" t="s">
        <v>1743</v>
      </c>
    </row>
    <row r="60" spans="1:3" s="46" customFormat="1" ht="15.75" customHeight="1">
      <c r="A60" s="132" t="s">
        <v>2063</v>
      </c>
      <c r="B60" s="81">
        <v>2</v>
      </c>
      <c r="C60" s="83" t="s">
        <v>2041</v>
      </c>
    </row>
    <row r="61" spans="1:3" s="46" customFormat="1" ht="15.75" customHeight="1">
      <c r="A61" s="47" t="s">
        <v>1635</v>
      </c>
      <c r="B61" s="81">
        <v>12</v>
      </c>
      <c r="C61" s="83" t="s">
        <v>1632</v>
      </c>
    </row>
    <row r="62" spans="1:3" s="46" customFormat="1" ht="15.75" customHeight="1">
      <c r="A62" s="47" t="s">
        <v>1446</v>
      </c>
      <c r="B62" s="281">
        <v>7</v>
      </c>
      <c r="C62" s="282" t="s">
        <v>1395</v>
      </c>
    </row>
    <row r="63" spans="1:3" s="46" customFormat="1" ht="15.75" customHeight="1">
      <c r="A63" s="93" t="s">
        <v>2059</v>
      </c>
      <c r="B63" s="281">
        <v>3</v>
      </c>
      <c r="C63" s="282" t="s">
        <v>2043</v>
      </c>
    </row>
    <row r="64" spans="1:3" s="46" customFormat="1" ht="15.75" customHeight="1">
      <c r="A64" s="279" t="s">
        <v>1965</v>
      </c>
      <c r="B64" s="281">
        <v>4</v>
      </c>
      <c r="C64" s="282" t="s">
        <v>1964</v>
      </c>
    </row>
    <row r="65" spans="1:3" s="46" customFormat="1" ht="15.75" customHeight="1">
      <c r="A65" s="301" t="s">
        <v>913</v>
      </c>
      <c r="B65" s="76"/>
      <c r="C65" s="349"/>
    </row>
    <row r="66" spans="1:3" s="46" customFormat="1" ht="28.5">
      <c r="A66" s="47" t="s">
        <v>380</v>
      </c>
      <c r="B66" s="281">
        <v>2</v>
      </c>
      <c r="C66" s="284" t="s">
        <v>1511</v>
      </c>
    </row>
    <row r="67" spans="1:3" s="46" customFormat="1" ht="28.5">
      <c r="A67" s="47" t="s">
        <v>281</v>
      </c>
      <c r="B67" s="281">
        <v>1</v>
      </c>
      <c r="C67" s="284" t="s">
        <v>598</v>
      </c>
    </row>
    <row r="68" spans="1:3" s="46" customFormat="1" ht="15.75" customHeight="1">
      <c r="A68" s="47" t="s">
        <v>1798</v>
      </c>
      <c r="B68" s="80">
        <v>2</v>
      </c>
      <c r="C68" s="83" t="s">
        <v>1799</v>
      </c>
    </row>
    <row r="69" spans="1:3" s="46" customFormat="1" ht="15.75" customHeight="1">
      <c r="A69" s="47" t="s">
        <v>1355</v>
      </c>
      <c r="B69" s="81">
        <v>4</v>
      </c>
      <c r="C69" s="91" t="s">
        <v>1044</v>
      </c>
    </row>
    <row r="70" spans="1:3" s="46" customFormat="1" ht="15.75" customHeight="1">
      <c r="A70" s="47" t="s">
        <v>1314</v>
      </c>
      <c r="B70" s="81">
        <v>3</v>
      </c>
      <c r="C70" s="91" t="s">
        <v>1345</v>
      </c>
    </row>
    <row r="71" spans="1:3" s="46" customFormat="1" ht="28.5">
      <c r="A71" s="279" t="s">
        <v>1400</v>
      </c>
      <c r="B71" s="281">
        <v>17</v>
      </c>
      <c r="C71" s="284" t="s">
        <v>1998</v>
      </c>
    </row>
    <row r="72" spans="1:3" s="46" customFormat="1" ht="15.75" customHeight="1">
      <c r="A72" s="47" t="s">
        <v>1470</v>
      </c>
      <c r="B72" s="81">
        <v>3</v>
      </c>
      <c r="C72" s="91" t="s">
        <v>1471</v>
      </c>
    </row>
    <row r="73" spans="1:3" s="46" customFormat="1" ht="15.75" customHeight="1">
      <c r="A73" s="47" t="s">
        <v>1842</v>
      </c>
      <c r="B73" s="281">
        <v>12</v>
      </c>
      <c r="C73" s="284" t="s">
        <v>1843</v>
      </c>
    </row>
    <row r="74" spans="1:3" s="46" customFormat="1" ht="15.75" customHeight="1">
      <c r="A74" s="47" t="s">
        <v>1534</v>
      </c>
      <c r="B74" s="281">
        <v>8</v>
      </c>
      <c r="C74" s="284" t="s">
        <v>1535</v>
      </c>
    </row>
    <row r="75" spans="1:3" ht="15.75" customHeight="1">
      <c r="A75" s="50" t="s">
        <v>1390</v>
      </c>
      <c r="B75" s="81">
        <v>5</v>
      </c>
      <c r="C75" s="91" t="s">
        <v>2000</v>
      </c>
    </row>
    <row r="76" spans="1:3" ht="15.75" customHeight="1">
      <c r="A76" s="275" t="s">
        <v>1631</v>
      </c>
      <c r="B76" s="281">
        <v>10</v>
      </c>
      <c r="C76" s="284" t="s">
        <v>1999</v>
      </c>
    </row>
    <row r="77" spans="1:3" ht="15.75" customHeight="1">
      <c r="A77" s="47" t="s">
        <v>1886</v>
      </c>
      <c r="B77" s="48">
        <v>8</v>
      </c>
      <c r="C77" s="47" t="s">
        <v>1475</v>
      </c>
    </row>
    <row r="78" spans="1:3" ht="15.75" customHeight="1">
      <c r="A78" s="47" t="s">
        <v>2057</v>
      </c>
      <c r="B78" s="48">
        <v>1</v>
      </c>
      <c r="C78" s="47" t="s">
        <v>1448</v>
      </c>
    </row>
    <row r="79" spans="1:3" ht="15.75" customHeight="1">
      <c r="A79" s="47" t="s">
        <v>1975</v>
      </c>
      <c r="B79" s="48">
        <v>5</v>
      </c>
      <c r="C79" s="47" t="s">
        <v>1976</v>
      </c>
    </row>
    <row r="80" spans="1:3" ht="15.75" customHeight="1">
      <c r="A80" s="47" t="s">
        <v>1994</v>
      </c>
      <c r="B80" s="48">
        <v>18</v>
      </c>
      <c r="C80" s="47" t="s">
        <v>1473</v>
      </c>
    </row>
    <row r="81" spans="1:5" s="46" customFormat="1" ht="15.75" customHeight="1">
      <c r="A81" s="47" t="s">
        <v>1474</v>
      </c>
      <c r="B81" s="80">
        <v>16</v>
      </c>
      <c r="C81" s="83" t="s">
        <v>1401</v>
      </c>
    </row>
    <row r="82" spans="1:5" s="46" customFormat="1" ht="15.75" customHeight="1">
      <c r="A82" s="47" t="s">
        <v>1403</v>
      </c>
      <c r="B82" s="80">
        <v>6</v>
      </c>
      <c r="C82" s="83" t="s">
        <v>1402</v>
      </c>
    </row>
    <row r="83" spans="1:5" s="46" customFormat="1" ht="15.75" customHeight="1">
      <c r="A83" s="279" t="s">
        <v>1630</v>
      </c>
      <c r="B83" s="276">
        <v>20</v>
      </c>
      <c r="C83" s="282" t="s">
        <v>1983</v>
      </c>
    </row>
    <row r="84" spans="1:5" s="46" customFormat="1" ht="15.75" customHeight="1">
      <c r="A84" s="47" t="s">
        <v>1885</v>
      </c>
      <c r="B84" s="48">
        <v>14</v>
      </c>
      <c r="C84" s="47" t="s">
        <v>2114</v>
      </c>
      <c r="D84" s="346"/>
      <c r="E84" s="251"/>
    </row>
    <row r="85" spans="1:5" s="46" customFormat="1" ht="15.75" customHeight="1">
      <c r="A85" s="47" t="s">
        <v>2058</v>
      </c>
      <c r="B85" s="48">
        <v>2</v>
      </c>
      <c r="C85" s="47" t="s">
        <v>2042</v>
      </c>
    </row>
    <row r="86" spans="1:5" s="46" customFormat="1" ht="15.75" customHeight="1">
      <c r="A86" s="47" t="s">
        <v>1532</v>
      </c>
      <c r="B86" s="276">
        <v>4</v>
      </c>
      <c r="C86" s="282" t="s">
        <v>1533</v>
      </c>
    </row>
    <row r="87" spans="1:5" s="46" customFormat="1" ht="15.75" customHeight="1">
      <c r="A87" s="47" t="s">
        <v>1747</v>
      </c>
      <c r="B87" s="80">
        <v>2</v>
      </c>
      <c r="C87" s="83" t="s">
        <v>1748</v>
      </c>
    </row>
    <row r="88" spans="1:5" s="46" customFormat="1" ht="15.75" customHeight="1">
      <c r="A88" s="93" t="s">
        <v>2076</v>
      </c>
      <c r="B88" s="48">
        <v>4</v>
      </c>
      <c r="C88" s="47" t="s">
        <v>1752</v>
      </c>
    </row>
    <row r="89" spans="1:5" s="46" customFormat="1" ht="15.75" customHeight="1">
      <c r="A89" s="93" t="s">
        <v>2077</v>
      </c>
      <c r="B89" s="48">
        <v>2</v>
      </c>
      <c r="C89" s="47" t="s">
        <v>564</v>
      </c>
    </row>
    <row r="90" spans="1:5" s="46" customFormat="1" ht="15.75" customHeight="1">
      <c r="A90" s="47" t="s">
        <v>1977</v>
      </c>
      <c r="B90" s="80">
        <v>3</v>
      </c>
      <c r="C90" s="83" t="s">
        <v>1978</v>
      </c>
    </row>
    <row r="91" spans="1:5" s="46" customFormat="1" ht="15.75" customHeight="1">
      <c r="A91" s="47" t="s">
        <v>1979</v>
      </c>
      <c r="B91" s="80">
        <v>6</v>
      </c>
      <c r="C91" s="83" t="s">
        <v>1980</v>
      </c>
    </row>
    <row r="92" spans="1:5" s="46" customFormat="1" ht="15.75" customHeight="1">
      <c r="A92" s="47" t="s">
        <v>1911</v>
      </c>
      <c r="B92" s="80">
        <v>1</v>
      </c>
      <c r="C92" s="83" t="s">
        <v>1477</v>
      </c>
    </row>
    <row r="93" spans="1:5" ht="15.75" customHeight="1">
      <c r="A93" s="279" t="s">
        <v>1313</v>
      </c>
      <c r="B93" s="276">
        <v>3</v>
      </c>
      <c r="C93" s="282" t="s">
        <v>1397</v>
      </c>
    </row>
    <row r="94" spans="1:5" ht="15.75" customHeight="1">
      <c r="A94" s="47" t="s">
        <v>1398</v>
      </c>
      <c r="B94" s="80">
        <v>2</v>
      </c>
      <c r="C94" s="83" t="s">
        <v>1399</v>
      </c>
    </row>
    <row r="95" spans="1:5" ht="28.5">
      <c r="A95" s="93" t="s">
        <v>2067</v>
      </c>
      <c r="B95" s="153">
        <v>11</v>
      </c>
      <c r="C95" s="47" t="s">
        <v>2068</v>
      </c>
    </row>
    <row r="96" spans="1:5" ht="15.75" customHeight="1">
      <c r="A96" s="93" t="s">
        <v>2069</v>
      </c>
      <c r="B96" s="153">
        <v>4</v>
      </c>
      <c r="C96" s="47" t="s">
        <v>2044</v>
      </c>
    </row>
    <row r="97" spans="1:3" ht="15.75" customHeight="1">
      <c r="A97" s="279" t="s">
        <v>1404</v>
      </c>
      <c r="B97" s="276">
        <v>1</v>
      </c>
      <c r="C97" s="284" t="s">
        <v>1394</v>
      </c>
    </row>
    <row r="98" spans="1:3" ht="15.75" customHeight="1">
      <c r="A98" s="47" t="s">
        <v>151</v>
      </c>
      <c r="B98" s="80">
        <v>1</v>
      </c>
      <c r="C98" s="91" t="s">
        <v>645</v>
      </c>
    </row>
    <row r="99" spans="1:3" ht="15.75" customHeight="1">
      <c r="A99" s="47" t="s">
        <v>346</v>
      </c>
      <c r="B99" s="80">
        <v>15</v>
      </c>
      <c r="C99" s="83" t="s">
        <v>834</v>
      </c>
    </row>
    <row r="100" spans="1:3" ht="15.75" customHeight="1">
      <c r="A100" s="279" t="s">
        <v>1316</v>
      </c>
      <c r="B100" s="281">
        <v>16</v>
      </c>
      <c r="C100" s="282" t="s">
        <v>738</v>
      </c>
    </row>
    <row r="101" spans="1:3" ht="15.75" customHeight="1">
      <c r="A101" s="47" t="s">
        <v>1887</v>
      </c>
      <c r="B101" s="281">
        <v>20</v>
      </c>
      <c r="C101" s="282" t="s">
        <v>738</v>
      </c>
    </row>
    <row r="102" spans="1:3" ht="15.75" customHeight="1">
      <c r="A102" s="93" t="s">
        <v>2075</v>
      </c>
      <c r="B102" s="81">
        <v>6</v>
      </c>
      <c r="C102" s="83" t="s">
        <v>2046</v>
      </c>
    </row>
    <row r="103" spans="1:3" ht="15.75" customHeight="1">
      <c r="A103" s="47" t="s">
        <v>1616</v>
      </c>
      <c r="B103" s="81">
        <f>4+4</f>
        <v>8</v>
      </c>
      <c r="C103" s="83" t="s">
        <v>1077</v>
      </c>
    </row>
    <row r="104" spans="1:3" ht="15.75" customHeight="1">
      <c r="A104" s="47" t="s">
        <v>1984</v>
      </c>
      <c r="B104" s="81">
        <v>3</v>
      </c>
      <c r="C104" s="83" t="s">
        <v>1985</v>
      </c>
    </row>
    <row r="105" spans="1:3" ht="15.75" customHeight="1">
      <c r="A105" s="47" t="s">
        <v>1981</v>
      </c>
      <c r="B105" s="81">
        <v>7</v>
      </c>
      <c r="C105" s="83" t="s">
        <v>1982</v>
      </c>
    </row>
    <row r="106" spans="1:3" ht="15.75" customHeight="1">
      <c r="A106" s="279" t="s">
        <v>1324</v>
      </c>
      <c r="B106" s="281">
        <v>4</v>
      </c>
      <c r="C106" s="282" t="s">
        <v>1084</v>
      </c>
    </row>
    <row r="107" spans="1:3" ht="15.75" customHeight="1">
      <c r="A107" s="47" t="s">
        <v>789</v>
      </c>
      <c r="B107" s="81">
        <v>1</v>
      </c>
      <c r="C107" s="83" t="s">
        <v>687</v>
      </c>
    </row>
    <row r="108" spans="1:3" ht="15.75" customHeight="1">
      <c r="A108" s="47" t="s">
        <v>1315</v>
      </c>
      <c r="B108" s="81">
        <v>3</v>
      </c>
      <c r="C108" s="91" t="s">
        <v>1317</v>
      </c>
    </row>
    <row r="109" spans="1:3" ht="15.75" customHeight="1">
      <c r="A109" s="279" t="s">
        <v>1357</v>
      </c>
      <c r="B109" s="281">
        <v>3</v>
      </c>
      <c r="C109" s="284" t="s">
        <v>210</v>
      </c>
    </row>
    <row r="110" spans="1:3" ht="15.75" customHeight="1">
      <c r="A110" s="75" t="s">
        <v>941</v>
      </c>
      <c r="B110" s="76"/>
      <c r="C110" s="349"/>
    </row>
    <row r="111" spans="1:3" ht="15.75" customHeight="1">
      <c r="A111" s="283" t="s">
        <v>1721</v>
      </c>
      <c r="B111" s="281">
        <v>24</v>
      </c>
      <c r="C111" s="284" t="s">
        <v>1722</v>
      </c>
    </row>
    <row r="112" spans="1:3" s="46" customFormat="1" ht="15.75" customHeight="1">
      <c r="A112" s="283" t="s">
        <v>211</v>
      </c>
      <c r="B112" s="281">
        <v>4</v>
      </c>
      <c r="C112" s="284" t="s">
        <v>212</v>
      </c>
    </row>
    <row r="113" spans="1:3" s="46" customFormat="1" ht="15.75" customHeight="1">
      <c r="A113" s="279" t="s">
        <v>1997</v>
      </c>
      <c r="B113" s="281">
        <v>7</v>
      </c>
      <c r="C113" s="282" t="s">
        <v>819</v>
      </c>
    </row>
    <row r="114" spans="1:3" s="46" customFormat="1" ht="15.75" customHeight="1">
      <c r="A114" s="283" t="s">
        <v>1725</v>
      </c>
      <c r="B114" s="281">
        <v>5</v>
      </c>
      <c r="C114" s="282" t="s">
        <v>2013</v>
      </c>
    </row>
    <row r="115" spans="1:3" s="46" customFormat="1" ht="15.75" customHeight="1">
      <c r="A115" s="279" t="s">
        <v>1159</v>
      </c>
      <c r="B115" s="281">
        <v>6</v>
      </c>
      <c r="C115" s="282" t="s">
        <v>1044</v>
      </c>
    </row>
    <row r="116" spans="1:3" s="46" customFormat="1" ht="15.75" customHeight="1">
      <c r="A116" s="279" t="s">
        <v>1342</v>
      </c>
      <c r="B116" s="276">
        <v>13</v>
      </c>
      <c r="C116" s="284" t="s">
        <v>1412</v>
      </c>
    </row>
    <row r="117" spans="1:3" s="46" customFormat="1" ht="15.75" customHeight="1">
      <c r="A117" s="279" t="s">
        <v>652</v>
      </c>
      <c r="B117" s="281">
        <v>5</v>
      </c>
      <c r="C117" s="282" t="s">
        <v>781</v>
      </c>
    </row>
    <row r="118" spans="1:3" s="46" customFormat="1" ht="15.75" customHeight="1">
      <c r="A118" s="89" t="s">
        <v>1193</v>
      </c>
      <c r="B118" s="81">
        <f>5+1</f>
        <v>6</v>
      </c>
      <c r="C118" s="253" t="s">
        <v>607</v>
      </c>
    </row>
    <row r="119" spans="1:3" s="46" customFormat="1" ht="15.75" customHeight="1">
      <c r="A119" s="89" t="s">
        <v>1921</v>
      </c>
      <c r="B119" s="81">
        <v>8</v>
      </c>
      <c r="C119" s="91" t="s">
        <v>1232</v>
      </c>
    </row>
    <row r="120" spans="1:3" s="46" customFormat="1" ht="15.75" customHeight="1">
      <c r="A120" s="89" t="s">
        <v>1744</v>
      </c>
      <c r="B120" s="81">
        <v>1</v>
      </c>
      <c r="C120" s="91" t="s">
        <v>1425</v>
      </c>
    </row>
    <row r="121" spans="1:3" s="46" customFormat="1" ht="15.75" customHeight="1">
      <c r="A121" s="47" t="s">
        <v>369</v>
      </c>
      <c r="B121" s="81">
        <v>2</v>
      </c>
      <c r="C121" s="253" t="s">
        <v>564</v>
      </c>
    </row>
    <row r="122" spans="1:3" s="46" customFormat="1" ht="28.5">
      <c r="A122" s="93" t="s">
        <v>2078</v>
      </c>
      <c r="B122" s="81">
        <v>5</v>
      </c>
      <c r="C122" s="253" t="s">
        <v>2049</v>
      </c>
    </row>
    <row r="123" spans="1:3" s="46" customFormat="1" ht="15.75" customHeight="1">
      <c r="A123" s="279" t="s">
        <v>1318</v>
      </c>
      <c r="B123" s="276">
        <v>15</v>
      </c>
      <c r="C123" s="282" t="s">
        <v>1839</v>
      </c>
    </row>
    <row r="124" spans="1:3" s="46" customFormat="1" ht="15.75" customHeight="1">
      <c r="A124" s="89" t="s">
        <v>1844</v>
      </c>
      <c r="B124" s="80">
        <v>3</v>
      </c>
      <c r="C124" s="83" t="s">
        <v>1745</v>
      </c>
    </row>
    <row r="125" spans="1:3" s="46" customFormat="1" ht="15.75" customHeight="1">
      <c r="A125" s="283" t="s">
        <v>1925</v>
      </c>
      <c r="B125" s="276">
        <v>65</v>
      </c>
      <c r="C125" s="282" t="s">
        <v>1920</v>
      </c>
    </row>
    <row r="126" spans="1:3" s="46" customFormat="1" ht="28.5">
      <c r="A126" s="283" t="s">
        <v>1923</v>
      </c>
      <c r="B126" s="276">
        <v>29</v>
      </c>
      <c r="C126" s="282" t="s">
        <v>1924</v>
      </c>
    </row>
    <row r="127" spans="1:3" s="46" customFormat="1" ht="15.75" customHeight="1">
      <c r="A127" s="47" t="s">
        <v>1194</v>
      </c>
      <c r="B127" s="276">
        <v>79</v>
      </c>
      <c r="C127" s="83" t="s">
        <v>1838</v>
      </c>
    </row>
    <row r="128" spans="1:3" s="46" customFormat="1" ht="42.75">
      <c r="A128" s="279" t="s">
        <v>1447</v>
      </c>
      <c r="B128" s="276">
        <v>82</v>
      </c>
      <c r="C128" s="83" t="s">
        <v>1837</v>
      </c>
    </row>
    <row r="129" spans="1:3" s="46" customFormat="1" ht="15.75" customHeight="1">
      <c r="A129" s="47" t="s">
        <v>1926</v>
      </c>
      <c r="B129" s="80">
        <v>98</v>
      </c>
      <c r="C129" s="83" t="s">
        <v>1927</v>
      </c>
    </row>
    <row r="130" spans="1:3" ht="15.75" customHeight="1">
      <c r="A130" s="89" t="s">
        <v>1761</v>
      </c>
      <c r="B130" s="80">
        <v>21</v>
      </c>
      <c r="C130" s="83" t="s">
        <v>1762</v>
      </c>
    </row>
    <row r="131" spans="1:3" ht="15.75" customHeight="1">
      <c r="A131" s="283" t="s">
        <v>401</v>
      </c>
      <c r="B131" s="276">
        <v>28</v>
      </c>
      <c r="C131" s="282" t="s">
        <v>1836</v>
      </c>
    </row>
    <row r="132" spans="1:3" ht="15.75" customHeight="1">
      <c r="A132" s="283" t="s">
        <v>1749</v>
      </c>
      <c r="B132" s="193">
        <v>5</v>
      </c>
      <c r="C132" s="279" t="s">
        <v>2119</v>
      </c>
    </row>
    <row r="133" spans="1:3" ht="15.75" customHeight="1">
      <c r="A133" s="279" t="s">
        <v>1360</v>
      </c>
      <c r="B133" s="276">
        <v>3</v>
      </c>
      <c r="C133" s="279" t="s">
        <v>1326</v>
      </c>
    </row>
    <row r="134" spans="1:3" ht="15.75" customHeight="1">
      <c r="A134" s="283" t="s">
        <v>1750</v>
      </c>
      <c r="B134" s="276">
        <v>14</v>
      </c>
      <c r="C134" s="279" t="s">
        <v>1751</v>
      </c>
    </row>
    <row r="135" spans="1:3" s="46" customFormat="1" ht="28.5">
      <c r="A135" s="283" t="s">
        <v>1456</v>
      </c>
      <c r="B135" s="276">
        <v>3</v>
      </c>
      <c r="C135" s="282" t="s">
        <v>427</v>
      </c>
    </row>
    <row r="136" spans="1:3" s="46" customFormat="1" ht="15.75" customHeight="1">
      <c r="A136" s="283" t="s">
        <v>1575</v>
      </c>
      <c r="B136" s="276">
        <v>2</v>
      </c>
      <c r="C136" s="282" t="s">
        <v>1445</v>
      </c>
    </row>
    <row r="137" spans="1:3" s="46" customFormat="1" ht="15.75" customHeight="1">
      <c r="A137" s="89" t="s">
        <v>1756</v>
      </c>
      <c r="B137" s="80">
        <v>2</v>
      </c>
      <c r="C137" s="83" t="s">
        <v>1753</v>
      </c>
    </row>
    <row r="138" spans="1:3" ht="15.75" customHeight="1">
      <c r="A138" s="283" t="s">
        <v>199</v>
      </c>
      <c r="B138" s="276">
        <v>7</v>
      </c>
      <c r="C138" s="282" t="s">
        <v>1418</v>
      </c>
    </row>
    <row r="139" spans="1:3" ht="15.75" customHeight="1">
      <c r="A139" s="283" t="s">
        <v>1309</v>
      </c>
      <c r="B139" s="276">
        <v>1</v>
      </c>
      <c r="C139" s="282" t="s">
        <v>16</v>
      </c>
    </row>
    <row r="140" spans="1:3" ht="15.75" customHeight="1">
      <c r="A140" s="89" t="s">
        <v>1847</v>
      </c>
      <c r="B140" s="276">
        <v>4</v>
      </c>
      <c r="C140" s="282" t="s">
        <v>1752</v>
      </c>
    </row>
    <row r="141" spans="1:3" ht="15.75" customHeight="1">
      <c r="A141" s="89" t="s">
        <v>1951</v>
      </c>
      <c r="B141" s="276">
        <v>1</v>
      </c>
      <c r="C141" s="282" t="s">
        <v>1875</v>
      </c>
    </row>
    <row r="142" spans="1:3" s="129" customFormat="1" ht="15.75" customHeight="1">
      <c r="A142" s="89" t="s">
        <v>1754</v>
      </c>
      <c r="B142" s="80">
        <v>7</v>
      </c>
      <c r="C142" s="83" t="s">
        <v>1755</v>
      </c>
    </row>
    <row r="143" spans="1:3" s="46" customFormat="1" ht="15.75" customHeight="1">
      <c r="A143" s="47" t="s">
        <v>134</v>
      </c>
      <c r="B143" s="80">
        <v>14</v>
      </c>
      <c r="C143" s="83" t="s">
        <v>1413</v>
      </c>
    </row>
    <row r="144" spans="1:3" s="46" customFormat="1" ht="15.75" customHeight="1">
      <c r="A144" s="89" t="s">
        <v>1757</v>
      </c>
      <c r="B144" s="80">
        <v>2</v>
      </c>
      <c r="C144" s="83" t="s">
        <v>1758</v>
      </c>
    </row>
    <row r="145" spans="1:3" s="46" customFormat="1" ht="15.75" customHeight="1">
      <c r="A145" s="283" t="s">
        <v>1759</v>
      </c>
      <c r="B145" s="276">
        <v>3</v>
      </c>
      <c r="C145" s="282" t="s">
        <v>1760</v>
      </c>
    </row>
    <row r="146" spans="1:3" s="46" customFormat="1" ht="15.75" customHeight="1">
      <c r="A146" s="283" t="s">
        <v>1845</v>
      </c>
      <c r="B146" s="276">
        <v>15</v>
      </c>
      <c r="C146" s="83"/>
    </row>
    <row r="147" spans="1:3" s="46" customFormat="1" ht="15.75" customHeight="1">
      <c r="A147" s="89" t="s">
        <v>2053</v>
      </c>
      <c r="B147" s="90">
        <v>24</v>
      </c>
      <c r="C147" s="83" t="s">
        <v>2099</v>
      </c>
    </row>
    <row r="148" spans="1:3" ht="28.5">
      <c r="A148" s="283" t="s">
        <v>1846</v>
      </c>
      <c r="B148" s="285">
        <v>6</v>
      </c>
      <c r="C148" s="284" t="s">
        <v>1848</v>
      </c>
    </row>
    <row r="149" spans="1:3" ht="15.75" customHeight="1">
      <c r="A149" s="283" t="s">
        <v>2054</v>
      </c>
      <c r="B149" s="285">
        <v>24</v>
      </c>
      <c r="C149" s="284" t="s">
        <v>2099</v>
      </c>
    </row>
    <row r="150" spans="1:3" ht="15.75" customHeight="1">
      <c r="A150" s="283" t="s">
        <v>2014</v>
      </c>
      <c r="B150" s="285">
        <v>120</v>
      </c>
      <c r="C150" s="284" t="s">
        <v>2015</v>
      </c>
    </row>
    <row r="151" spans="1:3" ht="15.75" customHeight="1">
      <c r="A151" s="283" t="s">
        <v>1411</v>
      </c>
      <c r="B151" s="285">
        <v>4</v>
      </c>
      <c r="C151" s="282" t="s">
        <v>1835</v>
      </c>
    </row>
    <row r="152" spans="1:3" ht="15.75" customHeight="1">
      <c r="A152" s="303" t="s">
        <v>2079</v>
      </c>
      <c r="B152" s="302">
        <v>20</v>
      </c>
      <c r="C152" s="91" t="s">
        <v>2080</v>
      </c>
    </row>
    <row r="153" spans="1:3" ht="15.75" customHeight="1">
      <c r="A153" s="89" t="s">
        <v>654</v>
      </c>
      <c r="B153" s="90">
        <v>1</v>
      </c>
      <c r="C153" s="83" t="s">
        <v>725</v>
      </c>
    </row>
    <row r="154" spans="1:3" ht="15.75" customHeight="1">
      <c r="A154" s="89" t="s">
        <v>1323</v>
      </c>
      <c r="B154" s="90">
        <v>16</v>
      </c>
      <c r="C154" s="83" t="s">
        <v>1322</v>
      </c>
    </row>
    <row r="155" spans="1:3" ht="15.75" customHeight="1">
      <c r="A155" s="89" t="s">
        <v>1794</v>
      </c>
      <c r="B155" s="300">
        <v>2</v>
      </c>
      <c r="C155" s="350" t="s">
        <v>1795</v>
      </c>
    </row>
    <row r="156" spans="1:3" ht="15.75" customHeight="1">
      <c r="A156" s="283" t="s">
        <v>1929</v>
      </c>
      <c r="B156" s="285">
        <v>23</v>
      </c>
      <c r="C156" s="282" t="s">
        <v>1928</v>
      </c>
    </row>
    <row r="157" spans="1:3" ht="15.75" customHeight="1">
      <c r="A157" s="47" t="s">
        <v>1329</v>
      </c>
      <c r="B157" s="48">
        <v>1</v>
      </c>
      <c r="C157" s="47" t="s">
        <v>1540</v>
      </c>
    </row>
    <row r="158" spans="1:3" s="46" customFormat="1" ht="15.75" customHeight="1">
      <c r="A158" s="75" t="s">
        <v>853</v>
      </c>
      <c r="B158" s="94"/>
      <c r="C158" s="351"/>
    </row>
    <row r="159" spans="1:3" s="46" customFormat="1" ht="15.75" customHeight="1">
      <c r="A159" s="47" t="s">
        <v>1902</v>
      </c>
      <c r="B159" s="81">
        <v>21</v>
      </c>
      <c r="C159" s="91" t="s">
        <v>1903</v>
      </c>
    </row>
    <row r="160" spans="1:3" s="46" customFormat="1" ht="15.75" customHeight="1">
      <c r="A160" s="279" t="s">
        <v>1876</v>
      </c>
      <c r="B160" s="276">
        <v>1</v>
      </c>
      <c r="C160" s="282" t="s">
        <v>1874</v>
      </c>
    </row>
    <row r="161" spans="1:3" s="46" customFormat="1" ht="15.75" customHeight="1">
      <c r="A161" s="279" t="s">
        <v>1963</v>
      </c>
      <c r="B161" s="276">
        <v>14</v>
      </c>
      <c r="C161" s="282" t="s">
        <v>1962</v>
      </c>
    </row>
    <row r="162" spans="1:3" s="46" customFormat="1" ht="28.5">
      <c r="A162" s="279" t="s">
        <v>1517</v>
      </c>
      <c r="B162" s="276">
        <f>5+7+7+10+1</f>
        <v>30</v>
      </c>
      <c r="C162" s="282" t="s">
        <v>1518</v>
      </c>
    </row>
    <row r="163" spans="1:3" s="146" customFormat="1" ht="15.75" customHeight="1">
      <c r="A163" s="279" t="s">
        <v>1380</v>
      </c>
      <c r="B163" s="276">
        <v>2</v>
      </c>
      <c r="C163" s="282" t="s">
        <v>1381</v>
      </c>
    </row>
    <row r="164" spans="1:3" s="46" customFormat="1" ht="15.75" customHeight="1">
      <c r="A164" s="279" t="s">
        <v>1312</v>
      </c>
      <c r="B164" s="286">
        <v>1</v>
      </c>
      <c r="C164" s="289" t="s">
        <v>368</v>
      </c>
    </row>
    <row r="165" spans="1:3" s="46" customFormat="1" ht="15.75" customHeight="1">
      <c r="A165" s="89" t="s">
        <v>1763</v>
      </c>
      <c r="B165" s="300">
        <v>17</v>
      </c>
      <c r="C165" s="350" t="s">
        <v>1764</v>
      </c>
    </row>
    <row r="166" spans="1:3" ht="57">
      <c r="A166" s="279" t="s">
        <v>1026</v>
      </c>
      <c r="B166" s="276">
        <v>75</v>
      </c>
      <c r="C166" s="279" t="s">
        <v>1514</v>
      </c>
    </row>
    <row r="167" spans="1:3" ht="15.75" customHeight="1">
      <c r="A167" s="279" t="s">
        <v>1790</v>
      </c>
      <c r="B167" s="276">
        <v>4</v>
      </c>
      <c r="C167" s="279" t="s">
        <v>1791</v>
      </c>
    </row>
    <row r="168" spans="1:3" ht="15.75" customHeight="1">
      <c r="A168" s="279" t="s">
        <v>1604</v>
      </c>
      <c r="B168" s="276">
        <v>12</v>
      </c>
      <c r="C168" s="279" t="s">
        <v>1834</v>
      </c>
    </row>
    <row r="169" spans="1:3" ht="15.75" customHeight="1">
      <c r="A169" s="279" t="s">
        <v>1605</v>
      </c>
      <c r="B169" s="276">
        <v>21</v>
      </c>
      <c r="C169" s="279" t="s">
        <v>1606</v>
      </c>
    </row>
    <row r="170" spans="1:3" ht="15.75" customHeight="1">
      <c r="A170" s="279" t="s">
        <v>1504</v>
      </c>
      <c r="B170" s="288">
        <v>33</v>
      </c>
      <c r="C170" s="279" t="s">
        <v>1565</v>
      </c>
    </row>
    <row r="171" spans="1:3" ht="42.75">
      <c r="A171" s="279" t="s">
        <v>1516</v>
      </c>
      <c r="B171" s="288">
        <v>91</v>
      </c>
      <c r="C171" s="289" t="s">
        <v>1967</v>
      </c>
    </row>
    <row r="172" spans="1:3" ht="15.75" customHeight="1">
      <c r="A172" s="279" t="s">
        <v>653</v>
      </c>
      <c r="B172" s="288">
        <v>21</v>
      </c>
      <c r="C172" s="279" t="s">
        <v>1623</v>
      </c>
    </row>
    <row r="173" spans="1:3" ht="15.75" customHeight="1">
      <c r="A173" s="279" t="s">
        <v>1625</v>
      </c>
      <c r="B173" s="288">
        <v>25</v>
      </c>
      <c r="C173" s="279" t="s">
        <v>1624</v>
      </c>
    </row>
    <row r="174" spans="1:3" ht="15.75" customHeight="1">
      <c r="A174" s="279" t="s">
        <v>1579</v>
      </c>
      <c r="B174" s="288">
        <v>6</v>
      </c>
      <c r="C174" s="279" t="s">
        <v>1968</v>
      </c>
    </row>
    <row r="175" spans="1:3" s="46" customFormat="1" ht="15.75" customHeight="1">
      <c r="A175" s="75" t="s">
        <v>296</v>
      </c>
      <c r="B175" s="76"/>
      <c r="C175" s="349"/>
    </row>
    <row r="176" spans="1:3" s="46" customFormat="1" ht="15.75" customHeight="1">
      <c r="A176" s="47" t="s">
        <v>1969</v>
      </c>
      <c r="B176" s="80">
        <v>2</v>
      </c>
      <c r="C176" s="347" t="s">
        <v>1970</v>
      </c>
    </row>
    <row r="177" spans="1:243" ht="15.75" customHeight="1">
      <c r="A177" s="287" t="s">
        <v>140</v>
      </c>
      <c r="B177" s="280">
        <v>8</v>
      </c>
      <c r="C177" s="287" t="s">
        <v>1829</v>
      </c>
    </row>
    <row r="178" spans="1:243" ht="15.75" customHeight="1">
      <c r="A178" s="47" t="s">
        <v>1719</v>
      </c>
      <c r="B178" s="82">
        <v>2</v>
      </c>
      <c r="C178" s="60" t="s">
        <v>1720</v>
      </c>
    </row>
    <row r="179" spans="1:243" ht="15.75" customHeight="1">
      <c r="A179" s="279" t="s">
        <v>726</v>
      </c>
      <c r="B179" s="280">
        <v>54</v>
      </c>
      <c r="C179" s="287" t="s">
        <v>1519</v>
      </c>
    </row>
    <row r="180" spans="1:243" ht="15.75" customHeight="1">
      <c r="A180" s="47" t="s">
        <v>1971</v>
      </c>
      <c r="B180" s="81">
        <v>7</v>
      </c>
      <c r="C180" s="91" t="s">
        <v>1972</v>
      </c>
    </row>
    <row r="181" spans="1:243" ht="15.75" customHeight="1">
      <c r="A181" s="93" t="s">
        <v>2088</v>
      </c>
      <c r="B181" s="81">
        <v>64</v>
      </c>
      <c r="C181" s="91" t="s">
        <v>2047</v>
      </c>
    </row>
    <row r="182" spans="1:243" s="79" customFormat="1" ht="15.75" customHeight="1">
      <c r="A182" s="279" t="s">
        <v>40</v>
      </c>
      <c r="B182" s="81">
        <v>196</v>
      </c>
      <c r="C182" s="91" t="s">
        <v>1246</v>
      </c>
      <c r="D182" s="78"/>
      <c r="E182" s="78"/>
      <c r="F182" s="78"/>
      <c r="G182" s="78"/>
      <c r="H182" s="78"/>
      <c r="I182" s="78"/>
      <c r="J182" s="78"/>
      <c r="K182" s="78"/>
      <c r="L182" s="78"/>
      <c r="M182" s="78"/>
      <c r="N182" s="78"/>
      <c r="O182" s="78"/>
      <c r="P182" s="78"/>
      <c r="Q182" s="78"/>
      <c r="R182" s="78"/>
      <c r="S182" s="78"/>
      <c r="T182" s="78"/>
      <c r="U182" s="78"/>
      <c r="V182" s="78"/>
      <c r="W182" s="78"/>
      <c r="X182" s="78"/>
      <c r="Y182" s="78"/>
      <c r="Z182" s="78"/>
      <c r="AA182" s="78"/>
      <c r="AB182" s="78"/>
      <c r="AC182" s="78"/>
      <c r="AD182" s="78"/>
      <c r="AE182" s="78"/>
      <c r="AF182" s="78"/>
      <c r="AG182" s="78"/>
      <c r="AH182" s="78"/>
      <c r="AI182" s="78"/>
      <c r="AJ182" s="78"/>
      <c r="AK182" s="78"/>
      <c r="AL182" s="78"/>
      <c r="AM182" s="78"/>
      <c r="AN182" s="78"/>
      <c r="AO182" s="78"/>
      <c r="AP182" s="78"/>
      <c r="AQ182" s="78"/>
      <c r="AR182" s="78"/>
      <c r="AS182" s="78"/>
      <c r="AT182" s="78"/>
      <c r="AU182" s="78"/>
      <c r="AV182" s="78"/>
      <c r="AW182" s="78"/>
      <c r="AX182" s="78"/>
      <c r="AY182" s="78"/>
      <c r="AZ182" s="78"/>
      <c r="BA182" s="78"/>
      <c r="BB182" s="78"/>
      <c r="BC182" s="78"/>
      <c r="BD182" s="78"/>
      <c r="BE182" s="78"/>
      <c r="BF182" s="78"/>
      <c r="BG182" s="78"/>
      <c r="BH182" s="78"/>
      <c r="BI182" s="78"/>
      <c r="BJ182" s="78"/>
      <c r="BK182" s="78"/>
      <c r="BL182" s="78"/>
      <c r="BM182" s="78"/>
      <c r="BN182" s="78"/>
      <c r="BO182" s="78"/>
      <c r="BP182" s="78"/>
      <c r="BQ182" s="78"/>
      <c r="BR182" s="78"/>
      <c r="BS182" s="78"/>
      <c r="BT182" s="78"/>
      <c r="BU182" s="78"/>
      <c r="BV182" s="78"/>
      <c r="BW182" s="78"/>
      <c r="BX182" s="78"/>
      <c r="BY182" s="78"/>
      <c r="BZ182" s="78"/>
      <c r="CA182" s="78"/>
      <c r="CB182" s="78"/>
      <c r="CC182" s="78"/>
      <c r="CD182" s="78"/>
      <c r="CE182" s="78"/>
      <c r="CF182" s="78"/>
      <c r="CG182" s="78"/>
      <c r="CH182" s="78"/>
      <c r="CI182" s="78"/>
      <c r="CJ182" s="78"/>
      <c r="CK182" s="78"/>
      <c r="CL182" s="78"/>
      <c r="CM182" s="78"/>
      <c r="CN182" s="78"/>
      <c r="CO182" s="78"/>
      <c r="CP182" s="78"/>
      <c r="CQ182" s="78"/>
      <c r="CR182" s="78"/>
      <c r="CS182" s="78"/>
      <c r="CT182" s="78"/>
      <c r="CU182" s="78"/>
      <c r="CV182" s="78"/>
      <c r="CW182" s="78"/>
      <c r="CX182" s="78"/>
      <c r="CY182" s="78"/>
      <c r="CZ182" s="78"/>
      <c r="DA182" s="78"/>
      <c r="DB182" s="78"/>
      <c r="DC182" s="78"/>
      <c r="DD182" s="78"/>
      <c r="DE182" s="78"/>
      <c r="DF182" s="78"/>
      <c r="DG182" s="78"/>
      <c r="DH182" s="78"/>
      <c r="DI182" s="78"/>
      <c r="DJ182" s="78"/>
      <c r="DK182" s="78"/>
      <c r="DL182" s="78"/>
      <c r="DM182" s="78"/>
      <c r="DN182" s="78"/>
      <c r="DO182" s="78"/>
      <c r="DP182" s="78"/>
      <c r="DQ182" s="78"/>
      <c r="DR182" s="78"/>
      <c r="DS182" s="78"/>
      <c r="DT182" s="78"/>
      <c r="DU182" s="78"/>
      <c r="DV182" s="78"/>
      <c r="DW182" s="78"/>
      <c r="DX182" s="78"/>
      <c r="DY182" s="78"/>
      <c r="DZ182" s="78"/>
      <c r="EA182" s="78"/>
      <c r="EB182" s="78"/>
      <c r="EC182" s="78"/>
      <c r="ED182" s="78"/>
      <c r="EE182" s="78"/>
      <c r="EF182" s="78"/>
      <c r="EG182" s="78"/>
      <c r="EH182" s="78"/>
      <c r="EI182" s="78"/>
      <c r="EJ182" s="78"/>
      <c r="EK182" s="78"/>
      <c r="EL182" s="78"/>
      <c r="EM182" s="78"/>
      <c r="EN182" s="78"/>
      <c r="EO182" s="78"/>
      <c r="EP182" s="78"/>
      <c r="EQ182" s="78"/>
      <c r="ER182" s="78"/>
      <c r="ES182" s="78"/>
      <c r="ET182" s="78"/>
      <c r="EU182" s="78"/>
      <c r="EV182" s="78"/>
      <c r="EW182" s="78"/>
      <c r="EX182" s="78"/>
      <c r="EY182" s="78"/>
      <c r="EZ182" s="78"/>
      <c r="FA182" s="78"/>
      <c r="FB182" s="78"/>
      <c r="FC182" s="78"/>
      <c r="FD182" s="78"/>
      <c r="FE182" s="78"/>
      <c r="FF182" s="78"/>
      <c r="FG182" s="78"/>
      <c r="FH182" s="78"/>
      <c r="FI182" s="78"/>
      <c r="FJ182" s="78"/>
      <c r="FK182" s="78"/>
      <c r="FL182" s="78"/>
      <c r="FM182" s="78"/>
      <c r="FN182" s="78"/>
      <c r="FO182" s="78"/>
      <c r="FP182" s="78"/>
      <c r="FQ182" s="78"/>
      <c r="FR182" s="78"/>
      <c r="FS182" s="78"/>
      <c r="FT182" s="78"/>
      <c r="FU182" s="78"/>
      <c r="FV182" s="78"/>
      <c r="FW182" s="78"/>
      <c r="FX182" s="78"/>
      <c r="FY182" s="78"/>
      <c r="FZ182" s="78"/>
      <c r="GA182" s="78"/>
      <c r="GB182" s="78"/>
      <c r="GC182" s="78"/>
      <c r="GD182" s="78"/>
      <c r="GE182" s="78"/>
      <c r="GF182" s="78"/>
      <c r="GG182" s="78"/>
      <c r="GH182" s="78"/>
      <c r="GI182" s="78"/>
      <c r="GJ182" s="78"/>
      <c r="GK182" s="78"/>
      <c r="GL182" s="78"/>
      <c r="GM182" s="78"/>
      <c r="GN182" s="78"/>
      <c r="GO182" s="78"/>
      <c r="GP182" s="78"/>
      <c r="GQ182" s="78"/>
      <c r="GR182" s="78"/>
      <c r="GS182" s="78"/>
      <c r="GT182" s="78"/>
      <c r="GU182" s="78"/>
      <c r="GV182" s="78"/>
      <c r="GW182" s="78"/>
      <c r="GX182" s="78"/>
      <c r="GY182" s="78"/>
      <c r="GZ182" s="78"/>
      <c r="HA182" s="78"/>
      <c r="HB182" s="78"/>
      <c r="HC182" s="78"/>
      <c r="HD182" s="78"/>
      <c r="HE182" s="78"/>
      <c r="HF182" s="78"/>
      <c r="HG182" s="78"/>
      <c r="HH182" s="78"/>
      <c r="HI182" s="78"/>
      <c r="HJ182" s="78"/>
      <c r="HK182" s="78"/>
      <c r="HL182" s="78"/>
      <c r="HM182" s="78"/>
      <c r="HN182" s="78"/>
      <c r="HO182" s="78"/>
      <c r="HP182" s="78"/>
      <c r="HQ182" s="78"/>
      <c r="HR182" s="78"/>
      <c r="HS182" s="78"/>
      <c r="HT182" s="78"/>
      <c r="HU182" s="78"/>
      <c r="HV182" s="78"/>
      <c r="HW182" s="78"/>
      <c r="HX182" s="78"/>
      <c r="HY182" s="78"/>
      <c r="HZ182" s="78"/>
      <c r="IA182" s="78"/>
      <c r="IB182" s="78"/>
      <c r="IC182" s="78"/>
      <c r="ID182" s="78"/>
      <c r="IE182" s="78"/>
      <c r="IF182" s="78"/>
      <c r="IG182" s="78"/>
      <c r="IH182" s="78"/>
      <c r="II182" s="78"/>
    </row>
    <row r="183" spans="1:243" s="79" customFormat="1" ht="15.75" customHeight="1">
      <c r="A183" s="279" t="s">
        <v>1715</v>
      </c>
      <c r="B183" s="281">
        <v>4</v>
      </c>
      <c r="C183" s="284" t="s">
        <v>1515</v>
      </c>
      <c r="D183" s="78"/>
      <c r="E183" s="78"/>
      <c r="F183" s="78"/>
      <c r="G183" s="78"/>
      <c r="H183" s="78"/>
      <c r="I183" s="78"/>
      <c r="J183" s="78"/>
      <c r="K183" s="78"/>
      <c r="L183" s="78"/>
      <c r="M183" s="78"/>
      <c r="N183" s="78"/>
      <c r="O183" s="78"/>
      <c r="P183" s="78"/>
      <c r="Q183" s="78"/>
      <c r="R183" s="78"/>
      <c r="S183" s="78"/>
      <c r="T183" s="78"/>
      <c r="U183" s="78"/>
      <c r="V183" s="78"/>
      <c r="W183" s="78"/>
      <c r="X183" s="78"/>
      <c r="Y183" s="78"/>
      <c r="Z183" s="78"/>
      <c r="AA183" s="78"/>
      <c r="AB183" s="78"/>
      <c r="AC183" s="78"/>
      <c r="AD183" s="78"/>
      <c r="AE183" s="78"/>
      <c r="AF183" s="78"/>
      <c r="AG183" s="78"/>
      <c r="AH183" s="78"/>
      <c r="AI183" s="78"/>
      <c r="AJ183" s="78"/>
      <c r="AK183" s="78"/>
      <c r="AL183" s="78"/>
      <c r="AM183" s="78"/>
      <c r="AN183" s="78"/>
      <c r="AO183" s="78"/>
      <c r="AP183" s="78"/>
      <c r="AQ183" s="78"/>
      <c r="AR183" s="78"/>
      <c r="AS183" s="78"/>
      <c r="AT183" s="78"/>
      <c r="AU183" s="78"/>
      <c r="AV183" s="78"/>
      <c r="AW183" s="78"/>
      <c r="AX183" s="78"/>
      <c r="AY183" s="78"/>
      <c r="AZ183" s="78"/>
      <c r="BA183" s="78"/>
      <c r="BB183" s="78"/>
      <c r="BC183" s="78"/>
      <c r="BD183" s="78"/>
      <c r="BE183" s="78"/>
      <c r="BF183" s="78"/>
      <c r="BG183" s="78"/>
      <c r="BH183" s="78"/>
      <c r="BI183" s="78"/>
      <c r="BJ183" s="78"/>
      <c r="BK183" s="78"/>
      <c r="BL183" s="78"/>
      <c r="BM183" s="78"/>
      <c r="BN183" s="78"/>
      <c r="BO183" s="78"/>
      <c r="BP183" s="78"/>
      <c r="BQ183" s="78"/>
      <c r="BR183" s="78"/>
      <c r="BS183" s="78"/>
      <c r="BT183" s="78"/>
      <c r="BU183" s="78"/>
      <c r="BV183" s="78"/>
      <c r="BW183" s="78"/>
      <c r="BX183" s="78"/>
      <c r="BY183" s="78"/>
      <c r="BZ183" s="78"/>
      <c r="CA183" s="78"/>
      <c r="CB183" s="78"/>
      <c r="CC183" s="78"/>
      <c r="CD183" s="78"/>
      <c r="CE183" s="78"/>
      <c r="CF183" s="78"/>
      <c r="CG183" s="78"/>
      <c r="CH183" s="78"/>
      <c r="CI183" s="78"/>
      <c r="CJ183" s="78"/>
      <c r="CK183" s="78"/>
      <c r="CL183" s="78"/>
      <c r="CM183" s="78"/>
      <c r="CN183" s="78"/>
      <c r="CO183" s="78"/>
      <c r="CP183" s="78"/>
      <c r="CQ183" s="78"/>
      <c r="CR183" s="78"/>
      <c r="CS183" s="78"/>
      <c r="CT183" s="78"/>
      <c r="CU183" s="78"/>
      <c r="CV183" s="78"/>
      <c r="CW183" s="78"/>
      <c r="CX183" s="78"/>
      <c r="CY183" s="78"/>
      <c r="CZ183" s="78"/>
      <c r="DA183" s="78"/>
      <c r="DB183" s="78"/>
      <c r="DC183" s="78"/>
      <c r="DD183" s="78"/>
      <c r="DE183" s="78"/>
      <c r="DF183" s="78"/>
      <c r="DG183" s="78"/>
      <c r="DH183" s="78"/>
      <c r="DI183" s="78"/>
      <c r="DJ183" s="78"/>
      <c r="DK183" s="78"/>
      <c r="DL183" s="78"/>
      <c r="DM183" s="78"/>
      <c r="DN183" s="78"/>
      <c r="DO183" s="78"/>
      <c r="DP183" s="78"/>
      <c r="DQ183" s="78"/>
      <c r="DR183" s="78"/>
      <c r="DS183" s="78"/>
      <c r="DT183" s="78"/>
      <c r="DU183" s="78"/>
      <c r="DV183" s="78"/>
      <c r="DW183" s="78"/>
      <c r="DX183" s="78"/>
      <c r="DY183" s="78"/>
      <c r="DZ183" s="78"/>
      <c r="EA183" s="78"/>
      <c r="EB183" s="78"/>
      <c r="EC183" s="78"/>
      <c r="ED183" s="78"/>
      <c r="EE183" s="78"/>
      <c r="EF183" s="78"/>
      <c r="EG183" s="78"/>
      <c r="EH183" s="78"/>
      <c r="EI183" s="78"/>
      <c r="EJ183" s="78"/>
      <c r="EK183" s="78"/>
      <c r="EL183" s="78"/>
      <c r="EM183" s="78"/>
      <c r="EN183" s="78"/>
      <c r="EO183" s="78"/>
      <c r="EP183" s="78"/>
      <c r="EQ183" s="78"/>
      <c r="ER183" s="78"/>
      <c r="ES183" s="78"/>
      <c r="ET183" s="78"/>
      <c r="EU183" s="78"/>
      <c r="EV183" s="78"/>
      <c r="EW183" s="78"/>
      <c r="EX183" s="78"/>
      <c r="EY183" s="78"/>
      <c r="EZ183" s="78"/>
      <c r="FA183" s="78"/>
      <c r="FB183" s="78"/>
      <c r="FC183" s="78"/>
      <c r="FD183" s="78"/>
      <c r="FE183" s="78"/>
      <c r="FF183" s="78"/>
      <c r="FG183" s="78"/>
      <c r="FH183" s="78"/>
      <c r="FI183" s="78"/>
      <c r="FJ183" s="78"/>
      <c r="FK183" s="78"/>
      <c r="FL183" s="78"/>
      <c r="FM183" s="78"/>
      <c r="FN183" s="78"/>
      <c r="FO183" s="78"/>
      <c r="FP183" s="78"/>
      <c r="FQ183" s="78"/>
      <c r="FR183" s="78"/>
      <c r="FS183" s="78"/>
      <c r="FT183" s="78"/>
      <c r="FU183" s="78"/>
      <c r="FV183" s="78"/>
      <c r="FW183" s="78"/>
      <c r="FX183" s="78"/>
      <c r="FY183" s="78"/>
      <c r="FZ183" s="78"/>
      <c r="GA183" s="78"/>
      <c r="GB183" s="78"/>
      <c r="GC183" s="78"/>
      <c r="GD183" s="78"/>
      <c r="GE183" s="78"/>
      <c r="GF183" s="78"/>
      <c r="GG183" s="78"/>
      <c r="GH183" s="78"/>
      <c r="GI183" s="78"/>
      <c r="GJ183" s="78"/>
      <c r="GK183" s="78"/>
      <c r="GL183" s="78"/>
      <c r="GM183" s="78"/>
      <c r="GN183" s="78"/>
      <c r="GO183" s="78"/>
      <c r="GP183" s="78"/>
      <c r="GQ183" s="78"/>
      <c r="GR183" s="78"/>
      <c r="GS183" s="78"/>
      <c r="GT183" s="78"/>
      <c r="GU183" s="78"/>
      <c r="GV183" s="78"/>
      <c r="GW183" s="78"/>
      <c r="GX183" s="78"/>
      <c r="GY183" s="78"/>
      <c r="GZ183" s="78"/>
      <c r="HA183" s="78"/>
      <c r="HB183" s="78"/>
      <c r="HC183" s="78"/>
      <c r="HD183" s="78"/>
      <c r="HE183" s="78"/>
      <c r="HF183" s="78"/>
      <c r="HG183" s="78"/>
      <c r="HH183" s="78"/>
      <c r="HI183" s="78"/>
      <c r="HJ183" s="78"/>
      <c r="HK183" s="78"/>
      <c r="HL183" s="78"/>
      <c r="HM183" s="78"/>
      <c r="HN183" s="78"/>
      <c r="HO183" s="78"/>
      <c r="HP183" s="78"/>
      <c r="HQ183" s="78"/>
      <c r="HR183" s="78"/>
      <c r="HS183" s="78"/>
      <c r="HT183" s="78"/>
      <c r="HU183" s="78"/>
      <c r="HV183" s="78"/>
      <c r="HW183" s="78"/>
      <c r="HX183" s="78"/>
      <c r="HY183" s="78"/>
      <c r="HZ183" s="78"/>
      <c r="IA183" s="78"/>
      <c r="IB183" s="78"/>
      <c r="IC183" s="78"/>
      <c r="ID183" s="78"/>
      <c r="IE183" s="78"/>
      <c r="IF183" s="78"/>
      <c r="IG183" s="78"/>
      <c r="IH183" s="78"/>
      <c r="II183" s="78"/>
    </row>
    <row r="184" spans="1:243" ht="15.75" customHeight="1">
      <c r="A184" s="47" t="s">
        <v>430</v>
      </c>
      <c r="B184" s="81">
        <v>25</v>
      </c>
      <c r="C184" s="91" t="s">
        <v>699</v>
      </c>
    </row>
    <row r="185" spans="1:243" ht="15.75" customHeight="1">
      <c r="A185" s="47" t="s">
        <v>1786</v>
      </c>
      <c r="B185" s="81">
        <v>6</v>
      </c>
      <c r="C185" s="91" t="s">
        <v>1787</v>
      </c>
    </row>
    <row r="186" spans="1:243" ht="15.75" customHeight="1">
      <c r="A186" s="47" t="s">
        <v>1046</v>
      </c>
      <c r="B186" s="80">
        <v>50</v>
      </c>
      <c r="C186" s="83" t="s">
        <v>521</v>
      </c>
    </row>
    <row r="187" spans="1:243" ht="15.75" customHeight="1">
      <c r="A187" s="47" t="s">
        <v>1777</v>
      </c>
      <c r="B187" s="81">
        <v>1</v>
      </c>
      <c r="C187" s="91" t="s">
        <v>1718</v>
      </c>
    </row>
    <row r="188" spans="1:243" ht="15.75" customHeight="1">
      <c r="A188" s="47" t="s">
        <v>1363</v>
      </c>
      <c r="B188" s="80">
        <v>50</v>
      </c>
      <c r="C188" s="83" t="s">
        <v>521</v>
      </c>
    </row>
    <row r="189" spans="1:243" s="46" customFormat="1" ht="15.75" customHeight="1">
      <c r="A189" s="47" t="s">
        <v>1364</v>
      </c>
      <c r="B189" s="80">
        <v>21</v>
      </c>
      <c r="C189" s="83" t="s">
        <v>1617</v>
      </c>
    </row>
    <row r="190" spans="1:243" ht="15.75" customHeight="1">
      <c r="A190" s="47" t="s">
        <v>340</v>
      </c>
      <c r="B190" s="80">
        <v>20</v>
      </c>
      <c r="C190" s="91" t="s">
        <v>471</v>
      </c>
    </row>
    <row r="191" spans="1:243" ht="15.75" customHeight="1">
      <c r="A191" s="47" t="s">
        <v>1358</v>
      </c>
      <c r="B191" s="80">
        <v>3</v>
      </c>
      <c r="C191" s="83" t="s">
        <v>833</v>
      </c>
    </row>
    <row r="192" spans="1:243" ht="15.75" customHeight="1">
      <c r="A192" s="279" t="s">
        <v>1775</v>
      </c>
      <c r="B192" s="81">
        <v>4</v>
      </c>
      <c r="C192" s="91" t="s">
        <v>1776</v>
      </c>
    </row>
    <row r="193" spans="1:3" ht="28.5">
      <c r="A193" s="279" t="s">
        <v>1780</v>
      </c>
      <c r="B193" s="281">
        <v>9</v>
      </c>
      <c r="C193" s="284" t="s">
        <v>1781</v>
      </c>
    </row>
    <row r="194" spans="1:3" ht="15.75" customHeight="1">
      <c r="A194" s="47" t="s">
        <v>1809</v>
      </c>
      <c r="B194" s="81">
        <v>4</v>
      </c>
      <c r="C194" s="91" t="s">
        <v>1810</v>
      </c>
    </row>
    <row r="195" spans="1:3" s="46" customFormat="1" ht="28.5">
      <c r="A195" s="279" t="s">
        <v>1778</v>
      </c>
      <c r="B195" s="281">
        <v>10</v>
      </c>
      <c r="C195" s="284" t="s">
        <v>1779</v>
      </c>
    </row>
    <row r="196" spans="1:3" s="46" customFormat="1" ht="15.75" customHeight="1">
      <c r="A196" s="47" t="s">
        <v>1773</v>
      </c>
      <c r="B196" s="81">
        <v>5</v>
      </c>
      <c r="C196" s="91" t="s">
        <v>1774</v>
      </c>
    </row>
    <row r="197" spans="1:3" s="46" customFormat="1" ht="15.75" customHeight="1">
      <c r="A197" s="47" t="s">
        <v>962</v>
      </c>
      <c r="B197" s="80">
        <v>43</v>
      </c>
      <c r="C197" s="47" t="s">
        <v>388</v>
      </c>
    </row>
    <row r="198" spans="1:3" s="46" customFormat="1" ht="15.75" customHeight="1">
      <c r="A198" s="279" t="s">
        <v>1465</v>
      </c>
      <c r="B198" s="288">
        <v>43</v>
      </c>
      <c r="C198" s="279" t="s">
        <v>1426</v>
      </c>
    </row>
    <row r="199" spans="1:3" s="46" customFormat="1" ht="15.75" customHeight="1">
      <c r="A199" s="47" t="s">
        <v>1909</v>
      </c>
      <c r="B199" s="48">
        <v>21</v>
      </c>
      <c r="C199" s="47" t="s">
        <v>1973</v>
      </c>
    </row>
    <row r="200" spans="1:3" s="46" customFormat="1" ht="15.75" customHeight="1">
      <c r="A200" s="47" t="s">
        <v>1913</v>
      </c>
      <c r="B200" s="48">
        <v>18</v>
      </c>
      <c r="C200" s="47" t="s">
        <v>214</v>
      </c>
    </row>
    <row r="201" spans="1:3" s="46" customFormat="1" ht="15.75" customHeight="1">
      <c r="A201" s="279" t="s">
        <v>963</v>
      </c>
      <c r="B201" s="276">
        <v>388</v>
      </c>
      <c r="C201" s="279" t="s">
        <v>798</v>
      </c>
    </row>
    <row r="202" spans="1:3" s="46" customFormat="1" ht="15.75" customHeight="1">
      <c r="A202" s="47" t="s">
        <v>1897</v>
      </c>
      <c r="B202" s="80">
        <v>38</v>
      </c>
      <c r="C202" s="47"/>
    </row>
    <row r="203" spans="1:3" s="46" customFormat="1" ht="15.75" customHeight="1">
      <c r="A203" s="47" t="s">
        <v>1463</v>
      </c>
      <c r="B203" s="290">
        <v>1</v>
      </c>
      <c r="C203" s="287" t="s">
        <v>1464</v>
      </c>
    </row>
    <row r="204" spans="1:3" s="46" customFormat="1" ht="15.75" customHeight="1">
      <c r="A204" s="89" t="s">
        <v>1530</v>
      </c>
      <c r="B204" s="291">
        <v>38</v>
      </c>
      <c r="C204" s="279" t="s">
        <v>1419</v>
      </c>
    </row>
    <row r="205" spans="1:3" s="46" customFormat="1" ht="15.75" customHeight="1">
      <c r="A205" s="89" t="s">
        <v>1574</v>
      </c>
      <c r="B205" s="291">
        <v>3</v>
      </c>
      <c r="C205" s="279" t="s">
        <v>819</v>
      </c>
    </row>
    <row r="206" spans="1:3" s="46" customFormat="1" ht="15.75" customHeight="1">
      <c r="A206" s="89" t="s">
        <v>1974</v>
      </c>
      <c r="B206" s="298">
        <v>26</v>
      </c>
      <c r="C206" s="279" t="s">
        <v>521</v>
      </c>
    </row>
    <row r="207" spans="1:3" s="46" customFormat="1" ht="15.75" customHeight="1">
      <c r="A207" s="47" t="s">
        <v>1813</v>
      </c>
      <c r="B207" s="81">
        <v>1</v>
      </c>
      <c r="C207" s="91" t="s">
        <v>1310</v>
      </c>
    </row>
    <row r="208" spans="1:3" s="46" customFormat="1" ht="28.5">
      <c r="A208" s="328" t="s">
        <v>2111</v>
      </c>
      <c r="B208" s="304">
        <v>1</v>
      </c>
      <c r="C208" s="47" t="s">
        <v>368</v>
      </c>
    </row>
    <row r="209" spans="1:3" s="146" customFormat="1" ht="15.75" customHeight="1">
      <c r="A209" s="47" t="s">
        <v>1618</v>
      </c>
      <c r="B209" s="249">
        <v>13</v>
      </c>
      <c r="C209" s="47" t="s">
        <v>1619</v>
      </c>
    </row>
    <row r="210" spans="1:3" s="146" customFormat="1" ht="15.75" customHeight="1">
      <c r="A210" s="47" t="s">
        <v>1814</v>
      </c>
      <c r="B210" s="81">
        <v>13</v>
      </c>
      <c r="C210" s="91" t="s">
        <v>1851</v>
      </c>
    </row>
    <row r="211" spans="1:3" s="46" customFormat="1" ht="15.75" customHeight="1">
      <c r="A211" s="292" t="s">
        <v>213</v>
      </c>
      <c r="B211" s="293">
        <v>3</v>
      </c>
      <c r="C211" s="279" t="s">
        <v>992</v>
      </c>
    </row>
    <row r="212" spans="1:3" s="46" customFormat="1" ht="15.75" customHeight="1">
      <c r="A212" s="47" t="s">
        <v>1717</v>
      </c>
      <c r="B212" s="144">
        <v>1</v>
      </c>
      <c r="C212" s="47" t="s">
        <v>1718</v>
      </c>
    </row>
    <row r="213" spans="1:3" s="46" customFormat="1" ht="15.75" customHeight="1">
      <c r="A213" s="292" t="s">
        <v>1417</v>
      </c>
      <c r="B213" s="293">
        <v>13</v>
      </c>
      <c r="C213" s="279" t="s">
        <v>1833</v>
      </c>
    </row>
    <row r="214" spans="1:3" s="46" customFormat="1" ht="15.75" customHeight="1">
      <c r="A214" s="292" t="s">
        <v>1468</v>
      </c>
      <c r="B214" s="293">
        <v>9</v>
      </c>
      <c r="C214" s="279" t="s">
        <v>1469</v>
      </c>
    </row>
    <row r="215" spans="1:3" s="46" customFormat="1" ht="15.75" customHeight="1">
      <c r="A215" s="279" t="s">
        <v>1359</v>
      </c>
      <c r="B215" s="276">
        <v>28</v>
      </c>
      <c r="C215" s="282" t="s">
        <v>569</v>
      </c>
    </row>
    <row r="216" spans="1:3" s="46" customFormat="1" ht="15.75" customHeight="1">
      <c r="A216" s="75" t="s">
        <v>45</v>
      </c>
      <c r="B216" s="76"/>
      <c r="C216" s="349"/>
    </row>
    <row r="217" spans="1:3" ht="15.75" customHeight="1">
      <c r="A217" s="279" t="s">
        <v>1726</v>
      </c>
      <c r="B217" s="281">
        <v>2</v>
      </c>
      <c r="C217" s="284" t="s">
        <v>1727</v>
      </c>
    </row>
    <row r="218" spans="1:3" ht="15.75" customHeight="1">
      <c r="A218" s="47" t="s">
        <v>1414</v>
      </c>
      <c r="B218" s="80">
        <v>33</v>
      </c>
      <c r="C218" s="83" t="s">
        <v>819</v>
      </c>
    </row>
    <row r="219" spans="1:3" ht="15.75" customHeight="1">
      <c r="A219" s="47" t="s">
        <v>1986</v>
      </c>
      <c r="B219" s="80">
        <v>9</v>
      </c>
      <c r="C219" s="83" t="s">
        <v>1987</v>
      </c>
    </row>
    <row r="220" spans="1:3" s="129" customFormat="1" ht="15.75" customHeight="1">
      <c r="A220" s="47" t="s">
        <v>1377</v>
      </c>
      <c r="B220" s="80">
        <v>23</v>
      </c>
      <c r="C220" s="47" t="s">
        <v>1832</v>
      </c>
    </row>
    <row r="221" spans="1:3" s="129" customFormat="1" ht="15.75" customHeight="1">
      <c r="A221" s="47" t="s">
        <v>1988</v>
      </c>
      <c r="B221" s="80">
        <v>28</v>
      </c>
      <c r="C221" s="47" t="s">
        <v>1989</v>
      </c>
    </row>
    <row r="222" spans="1:3" s="129" customFormat="1" ht="15.75" customHeight="1">
      <c r="A222" s="47" t="s">
        <v>1378</v>
      </c>
      <c r="B222" s="80">
        <v>5</v>
      </c>
      <c r="C222" s="47" t="s">
        <v>1379</v>
      </c>
    </row>
    <row r="223" spans="1:3" ht="15.75" customHeight="1">
      <c r="A223" s="279" t="s">
        <v>786</v>
      </c>
      <c r="B223" s="276">
        <v>43</v>
      </c>
      <c r="C223" s="279" t="s">
        <v>1415</v>
      </c>
    </row>
    <row r="224" spans="1:3" ht="15.75" customHeight="1">
      <c r="A224" s="283" t="s">
        <v>1802</v>
      </c>
      <c r="B224" s="276">
        <v>2</v>
      </c>
      <c r="C224" s="282" t="s">
        <v>1803</v>
      </c>
    </row>
    <row r="225" spans="1:3" ht="15.75" customHeight="1">
      <c r="A225" s="47" t="s">
        <v>238</v>
      </c>
      <c r="B225" s="80">
        <v>7</v>
      </c>
      <c r="C225" s="352" t="s">
        <v>373</v>
      </c>
    </row>
    <row r="226" spans="1:3" ht="15.75" customHeight="1">
      <c r="A226" s="89" t="s">
        <v>1807</v>
      </c>
      <c r="B226" s="80">
        <v>6</v>
      </c>
      <c r="C226" s="83" t="s">
        <v>1808</v>
      </c>
    </row>
    <row r="227" spans="1:3" s="46" customFormat="1" ht="15.75" customHeight="1">
      <c r="A227" s="89" t="s">
        <v>1478</v>
      </c>
      <c r="B227" s="80">
        <v>5</v>
      </c>
      <c r="C227" s="83" t="s">
        <v>1990</v>
      </c>
    </row>
    <row r="228" spans="1:3" s="46" customFormat="1" ht="28.5">
      <c r="A228" s="89" t="s">
        <v>2107</v>
      </c>
      <c r="B228" s="133">
        <v>1</v>
      </c>
      <c r="C228" s="353" t="s">
        <v>2106</v>
      </c>
    </row>
    <row r="229" spans="1:3" ht="15.75" customHeight="1">
      <c r="A229" s="47" t="s">
        <v>787</v>
      </c>
      <c r="B229" s="80">
        <v>23</v>
      </c>
      <c r="C229" s="47"/>
    </row>
    <row r="230" spans="1:3" ht="15.75" customHeight="1">
      <c r="A230" s="283" t="s">
        <v>1746</v>
      </c>
      <c r="B230" s="276">
        <v>9</v>
      </c>
      <c r="C230" s="282" t="s">
        <v>1991</v>
      </c>
    </row>
    <row r="231" spans="1:3" ht="15.75" customHeight="1">
      <c r="A231" s="283" t="s">
        <v>1804</v>
      </c>
      <c r="B231" s="276">
        <v>4</v>
      </c>
      <c r="C231" s="282" t="s">
        <v>1992</v>
      </c>
    </row>
    <row r="232" spans="1:3" s="46" customFormat="1" ht="15.75" customHeight="1">
      <c r="A232" s="89" t="s">
        <v>1811</v>
      </c>
      <c r="B232" s="80">
        <v>3</v>
      </c>
      <c r="C232" s="83" t="s">
        <v>1745</v>
      </c>
    </row>
    <row r="233" spans="1:3" s="46" customFormat="1" ht="15.75" customHeight="1">
      <c r="A233" s="93" t="s">
        <v>1889</v>
      </c>
      <c r="B233" s="49">
        <v>5</v>
      </c>
      <c r="C233" s="47" t="s">
        <v>781</v>
      </c>
    </row>
    <row r="234" spans="1:3" s="46" customFormat="1" ht="15.75" customHeight="1">
      <c r="A234" s="93" t="s">
        <v>2073</v>
      </c>
      <c r="B234" s="49">
        <v>4</v>
      </c>
      <c r="C234" s="47" t="s">
        <v>708</v>
      </c>
    </row>
    <row r="235" spans="1:3" ht="15.75" customHeight="1">
      <c r="A235" s="47" t="s">
        <v>47</v>
      </c>
      <c r="B235" s="276">
        <v>2</v>
      </c>
      <c r="C235" s="348" t="s">
        <v>1831</v>
      </c>
    </row>
    <row r="236" spans="1:3" ht="15.75" customHeight="1">
      <c r="A236" s="47" t="s">
        <v>2001</v>
      </c>
      <c r="B236" s="80">
        <v>3</v>
      </c>
      <c r="C236" s="83" t="s">
        <v>427</v>
      </c>
    </row>
    <row r="237" spans="1:3" ht="15.75" customHeight="1">
      <c r="A237" s="47" t="s">
        <v>1993</v>
      </c>
      <c r="B237" s="276">
        <v>3</v>
      </c>
      <c r="C237" s="282" t="s">
        <v>427</v>
      </c>
    </row>
    <row r="238" spans="1:3" ht="15.75" customHeight="1">
      <c r="A238" s="93" t="s">
        <v>2074</v>
      </c>
      <c r="B238" s="49">
        <v>4</v>
      </c>
      <c r="C238" s="47" t="s">
        <v>2045</v>
      </c>
    </row>
    <row r="239" spans="1:3" ht="15.75" customHeight="1">
      <c r="A239" s="47" t="s">
        <v>1796</v>
      </c>
      <c r="B239" s="80">
        <v>2</v>
      </c>
      <c r="C239" s="91" t="s">
        <v>1797</v>
      </c>
    </row>
    <row r="240" spans="1:3" s="46" customFormat="1" ht="15.75" customHeight="1">
      <c r="A240" s="47" t="s">
        <v>1409</v>
      </c>
      <c r="B240" s="80">
        <v>4</v>
      </c>
      <c r="C240" s="83" t="s">
        <v>1410</v>
      </c>
    </row>
    <row r="241" spans="1:3" s="46" customFormat="1" ht="15.75" customHeight="1">
      <c r="A241" s="47" t="s">
        <v>972</v>
      </c>
      <c r="B241" s="80">
        <v>22</v>
      </c>
      <c r="C241" s="91" t="s">
        <v>1520</v>
      </c>
    </row>
    <row r="242" spans="1:3" s="146" customFormat="1" ht="15.75" customHeight="1">
      <c r="A242" s="47" t="s">
        <v>1382</v>
      </c>
      <c r="B242" s="80">
        <v>2</v>
      </c>
      <c r="C242" s="91" t="s">
        <v>1521</v>
      </c>
    </row>
    <row r="243" spans="1:3" s="146" customFormat="1" ht="15.75" customHeight="1">
      <c r="A243" s="47" t="s">
        <v>1816</v>
      </c>
      <c r="B243" s="80">
        <v>1</v>
      </c>
      <c r="C243" s="91" t="s">
        <v>1817</v>
      </c>
    </row>
    <row r="244" spans="1:3" s="146" customFormat="1" ht="15.75" customHeight="1">
      <c r="A244" s="47" t="s">
        <v>2002</v>
      </c>
      <c r="B244" s="81">
        <v>10</v>
      </c>
      <c r="C244" s="91" t="s">
        <v>2003</v>
      </c>
    </row>
    <row r="245" spans="1:3" ht="15.75" customHeight="1">
      <c r="A245" s="75" t="s">
        <v>529</v>
      </c>
      <c r="B245" s="76"/>
      <c r="C245" s="349"/>
    </row>
    <row r="246" spans="1:3" s="46" customFormat="1" ht="15.75" customHeight="1">
      <c r="A246" s="279" t="s">
        <v>2004</v>
      </c>
      <c r="B246" s="276">
        <v>2</v>
      </c>
      <c r="C246" s="282" t="s">
        <v>2005</v>
      </c>
    </row>
    <row r="247" spans="1:3" ht="15.75" customHeight="1">
      <c r="A247" s="279" t="s">
        <v>2006</v>
      </c>
      <c r="B247" s="276">
        <v>6</v>
      </c>
      <c r="C247" s="282"/>
    </row>
    <row r="248" spans="1:3" ht="15.75" customHeight="1">
      <c r="A248" s="93" t="s">
        <v>2087</v>
      </c>
      <c r="B248" s="48">
        <v>5</v>
      </c>
      <c r="C248" s="47" t="s">
        <v>2050</v>
      </c>
    </row>
    <row r="249" spans="1:3" ht="15.75" customHeight="1">
      <c r="A249" s="279" t="s">
        <v>2009</v>
      </c>
      <c r="B249" s="276">
        <v>2</v>
      </c>
      <c r="C249" s="282" t="s">
        <v>1420</v>
      </c>
    </row>
    <row r="250" spans="1:3" ht="15.75" customHeight="1">
      <c r="A250" s="47" t="s">
        <v>1878</v>
      </c>
      <c r="B250" s="80">
        <v>22</v>
      </c>
      <c r="C250" s="83" t="s">
        <v>1877</v>
      </c>
    </row>
    <row r="251" spans="1:3" ht="15.75" customHeight="1">
      <c r="A251" s="279" t="s">
        <v>371</v>
      </c>
      <c r="B251" s="276">
        <v>24</v>
      </c>
      <c r="C251" s="282" t="s">
        <v>1175</v>
      </c>
    </row>
    <row r="252" spans="1:3" s="46" customFormat="1" ht="15.75" customHeight="1">
      <c r="A252" s="47" t="s">
        <v>1784</v>
      </c>
      <c r="B252" s="80">
        <v>10</v>
      </c>
      <c r="C252" s="91" t="s">
        <v>216</v>
      </c>
    </row>
    <row r="253" spans="1:3" s="46" customFormat="1" ht="15.75" customHeight="1">
      <c r="A253" s="279" t="s">
        <v>1771</v>
      </c>
      <c r="B253" s="276">
        <v>9</v>
      </c>
      <c r="C253" s="284" t="s">
        <v>1849</v>
      </c>
    </row>
    <row r="254" spans="1:3" s="46" customFormat="1" ht="15.75" customHeight="1">
      <c r="A254" s="47" t="s">
        <v>2017</v>
      </c>
      <c r="B254" s="81">
        <v>3</v>
      </c>
      <c r="C254" s="91" t="s">
        <v>2016</v>
      </c>
    </row>
    <row r="255" spans="1:3" s="46" customFormat="1" ht="15.75" customHeight="1">
      <c r="A255" s="279" t="s">
        <v>1850</v>
      </c>
      <c r="B255" s="276">
        <v>3</v>
      </c>
      <c r="C255" s="284" t="s">
        <v>1785</v>
      </c>
    </row>
    <row r="256" spans="1:3" s="46" customFormat="1" ht="15.75" customHeight="1">
      <c r="A256" s="279" t="s">
        <v>1770</v>
      </c>
      <c r="B256" s="276">
        <v>10</v>
      </c>
      <c r="C256" s="284" t="s">
        <v>216</v>
      </c>
    </row>
    <row r="257" spans="1:5" s="46" customFormat="1" ht="15.75" customHeight="1">
      <c r="A257" s="279" t="s">
        <v>2012</v>
      </c>
      <c r="B257" s="281">
        <v>75</v>
      </c>
      <c r="C257" s="284" t="s">
        <v>798</v>
      </c>
    </row>
    <row r="258" spans="1:5" s="46" customFormat="1" ht="15.75" customHeight="1">
      <c r="A258" s="279" t="s">
        <v>1626</v>
      </c>
      <c r="B258" s="281">
        <v>6</v>
      </c>
      <c r="C258" s="282" t="s">
        <v>1627</v>
      </c>
    </row>
    <row r="259" spans="1:5" s="46" customFormat="1" ht="15.75" customHeight="1">
      <c r="A259" s="279" t="s">
        <v>2103</v>
      </c>
      <c r="B259" s="276">
        <v>81</v>
      </c>
      <c r="C259" s="284" t="s">
        <v>1934</v>
      </c>
    </row>
    <row r="260" spans="1:5" s="46" customFormat="1" ht="15.75" customHeight="1">
      <c r="A260" s="279" t="s">
        <v>1479</v>
      </c>
      <c r="B260" s="276">
        <v>7</v>
      </c>
      <c r="C260" s="284" t="s">
        <v>1529</v>
      </c>
    </row>
    <row r="261" spans="1:5" ht="15.75" customHeight="1">
      <c r="A261" s="47" t="s">
        <v>1788</v>
      </c>
      <c r="B261" s="80">
        <v>2</v>
      </c>
      <c r="C261" s="91" t="s">
        <v>1789</v>
      </c>
    </row>
    <row r="262" spans="1:5" ht="15.75" customHeight="1">
      <c r="A262" s="279" t="s">
        <v>1101</v>
      </c>
      <c r="B262" s="276">
        <v>42</v>
      </c>
      <c r="C262" s="284" t="s">
        <v>339</v>
      </c>
    </row>
    <row r="263" spans="1:5" ht="15.75" customHeight="1">
      <c r="A263" s="279" t="s">
        <v>1930</v>
      </c>
      <c r="B263" s="281">
        <v>33</v>
      </c>
      <c r="C263" s="284" t="s">
        <v>1931</v>
      </c>
    </row>
    <row r="264" spans="1:5" ht="28.5">
      <c r="A264" s="279" t="s">
        <v>19</v>
      </c>
      <c r="B264" s="276">
        <v>33</v>
      </c>
      <c r="C264" s="284" t="s">
        <v>2089</v>
      </c>
    </row>
    <row r="265" spans="1:5" ht="15.75" customHeight="1">
      <c r="A265" s="279" t="s">
        <v>2109</v>
      </c>
      <c r="B265" s="276">
        <v>25</v>
      </c>
      <c r="C265" s="284"/>
    </row>
    <row r="266" spans="1:5" s="46" customFormat="1" ht="28.5">
      <c r="A266" s="279" t="s">
        <v>1576</v>
      </c>
      <c r="B266" s="288">
        <v>2</v>
      </c>
      <c r="C266" s="279" t="s">
        <v>564</v>
      </c>
    </row>
    <row r="267" spans="1:5" s="46" customFormat="1" ht="15.75" customHeight="1">
      <c r="A267" s="279" t="s">
        <v>1805</v>
      </c>
      <c r="B267" s="276">
        <v>19</v>
      </c>
      <c r="C267" s="284" t="s">
        <v>1806</v>
      </c>
    </row>
    <row r="268" spans="1:5" s="46" customFormat="1" ht="15.75" customHeight="1">
      <c r="A268" s="279" t="s">
        <v>2020</v>
      </c>
      <c r="B268" s="276"/>
      <c r="C268" s="284" t="s">
        <v>2021</v>
      </c>
    </row>
    <row r="269" spans="1:5" s="46" customFormat="1" ht="15.75" customHeight="1">
      <c r="A269" s="47" t="s">
        <v>1949</v>
      </c>
      <c r="B269" s="80">
        <v>25</v>
      </c>
      <c r="C269" s="83" t="s">
        <v>1950</v>
      </c>
    </row>
    <row r="270" spans="1:5" s="46" customFormat="1" ht="15.75" customHeight="1">
      <c r="A270" s="47" t="s">
        <v>2092</v>
      </c>
      <c r="B270" s="80">
        <v>52</v>
      </c>
      <c r="C270" s="83" t="s">
        <v>2093</v>
      </c>
      <c r="E270" s="52"/>
    </row>
    <row r="271" spans="1:5" s="46" customFormat="1" ht="15.75" customHeight="1">
      <c r="A271" s="47" t="s">
        <v>2100</v>
      </c>
      <c r="B271" s="80">
        <v>50</v>
      </c>
      <c r="C271" s="83" t="s">
        <v>2101</v>
      </c>
      <c r="E271" s="52"/>
    </row>
    <row r="272" spans="1:5" s="146" customFormat="1" ht="15.75" customHeight="1">
      <c r="A272" s="279" t="s">
        <v>1376</v>
      </c>
      <c r="B272" s="276">
        <v>2</v>
      </c>
      <c r="C272" s="282" t="s">
        <v>2018</v>
      </c>
      <c r="E272" s="182"/>
    </row>
    <row r="273" spans="1:5" s="46" customFormat="1" ht="15.75" customHeight="1">
      <c r="A273" s="279" t="s">
        <v>215</v>
      </c>
      <c r="B273" s="294"/>
      <c r="C273" s="295"/>
      <c r="E273" s="52"/>
    </row>
    <row r="274" spans="1:5" s="46" customFormat="1" ht="15.75" customHeight="1">
      <c r="A274" s="47" t="s">
        <v>1013</v>
      </c>
      <c r="B274" s="181">
        <f>1+1</f>
        <v>2</v>
      </c>
      <c r="C274" s="354" t="s">
        <v>181</v>
      </c>
      <c r="E274" s="52"/>
    </row>
    <row r="275" spans="1:5" s="46" customFormat="1" ht="15.75" customHeight="1">
      <c r="A275" s="279" t="s">
        <v>450</v>
      </c>
      <c r="B275" s="81"/>
      <c r="C275" s="83"/>
      <c r="E275" s="52"/>
    </row>
    <row r="276" spans="1:5" s="46" customFormat="1" ht="15.75" customHeight="1">
      <c r="A276" s="279" t="s">
        <v>209</v>
      </c>
      <c r="B276" s="81">
        <v>58</v>
      </c>
      <c r="C276" s="83"/>
      <c r="E276" s="52"/>
    </row>
    <row r="277" spans="1:5" s="46" customFormat="1" ht="15.75" customHeight="1">
      <c r="A277" s="279" t="s">
        <v>2007</v>
      </c>
      <c r="B277" s="81">
        <v>2</v>
      </c>
      <c r="C277" s="83" t="s">
        <v>830</v>
      </c>
      <c r="E277" s="52"/>
    </row>
    <row r="278" spans="1:5" s="46" customFormat="1" ht="15.75" customHeight="1">
      <c r="A278" s="47" t="s">
        <v>1769</v>
      </c>
      <c r="B278" s="80">
        <v>1</v>
      </c>
      <c r="C278" s="91" t="s">
        <v>1718</v>
      </c>
    </row>
    <row r="279" spans="1:5" s="46" customFormat="1" ht="15.75" customHeight="1">
      <c r="A279" s="47" t="s">
        <v>885</v>
      </c>
      <c r="B279" s="81">
        <v>2</v>
      </c>
      <c r="C279" s="83" t="s">
        <v>992</v>
      </c>
    </row>
    <row r="280" spans="1:5" s="46" customFormat="1" ht="15.75" customHeight="1">
      <c r="A280" s="279" t="s">
        <v>1325</v>
      </c>
      <c r="B280" s="281">
        <v>1</v>
      </c>
      <c r="C280" s="284" t="s">
        <v>992</v>
      </c>
    </row>
    <row r="281" spans="1:5" s="46" customFormat="1" ht="15.75" customHeight="1">
      <c r="A281" s="279" t="s">
        <v>185</v>
      </c>
      <c r="B281" s="276">
        <v>24</v>
      </c>
      <c r="C281" s="282" t="s">
        <v>1620</v>
      </c>
    </row>
    <row r="282" spans="1:5" s="46" customFormat="1" ht="15.75" customHeight="1">
      <c r="A282" s="50" t="s">
        <v>602</v>
      </c>
      <c r="B282" s="80">
        <v>16</v>
      </c>
      <c r="C282" s="83" t="s">
        <v>819</v>
      </c>
    </row>
    <row r="283" spans="1:5" s="46" customFormat="1" ht="15.75" customHeight="1">
      <c r="A283" s="47" t="s">
        <v>1767</v>
      </c>
      <c r="B283" s="80">
        <v>5</v>
      </c>
      <c r="C283" s="83" t="s">
        <v>1768</v>
      </c>
    </row>
    <row r="284" spans="1:5" s="46" customFormat="1" ht="28.5">
      <c r="A284" s="47" t="s">
        <v>1350</v>
      </c>
      <c r="B284" s="80">
        <v>17</v>
      </c>
      <c r="C284" s="83" t="s">
        <v>1621</v>
      </c>
    </row>
    <row r="285" spans="1:5" s="46" customFormat="1" ht="15.75" customHeight="1">
      <c r="A285" s="47" t="s">
        <v>2055</v>
      </c>
      <c r="B285" s="80">
        <v>40</v>
      </c>
      <c r="C285" s="83" t="s">
        <v>2056</v>
      </c>
    </row>
    <row r="286" spans="1:5" s="46" customFormat="1" ht="15.75" customHeight="1">
      <c r="A286" s="47" t="s">
        <v>518</v>
      </c>
      <c r="B286" s="80">
        <v>157</v>
      </c>
      <c r="C286" s="83" t="s">
        <v>834</v>
      </c>
    </row>
    <row r="287" spans="1:5" s="46" customFormat="1" ht="15.75" customHeight="1">
      <c r="A287" s="47" t="s">
        <v>519</v>
      </c>
      <c r="B287" s="80">
        <v>6</v>
      </c>
      <c r="C287" s="83" t="s">
        <v>733</v>
      </c>
    </row>
    <row r="288" spans="1:5" s="46" customFormat="1" ht="15.75" customHeight="1">
      <c r="A288" s="47" t="s">
        <v>520</v>
      </c>
      <c r="B288" s="80">
        <v>5</v>
      </c>
      <c r="C288" s="83" t="s">
        <v>674</v>
      </c>
    </row>
    <row r="289" spans="1:3" s="46" customFormat="1" ht="28.5">
      <c r="A289" s="279" t="s">
        <v>884</v>
      </c>
      <c r="B289" s="80">
        <v>16</v>
      </c>
      <c r="C289" s="91" t="s">
        <v>576</v>
      </c>
    </row>
    <row r="290" spans="1:3" s="46" customFormat="1" ht="15.75" customHeight="1">
      <c r="A290" s="279" t="s">
        <v>1765</v>
      </c>
      <c r="B290" s="276">
        <v>10</v>
      </c>
      <c r="C290" s="91" t="s">
        <v>1766</v>
      </c>
    </row>
    <row r="291" spans="1:3" s="46" customFormat="1" ht="15.75" customHeight="1">
      <c r="A291" s="47" t="s">
        <v>1638</v>
      </c>
      <c r="B291" s="80">
        <v>12</v>
      </c>
      <c r="C291" s="91" t="s">
        <v>1637</v>
      </c>
    </row>
    <row r="292" spans="1:3" s="46" customFormat="1" ht="15.75" customHeight="1">
      <c r="A292" s="279" t="s">
        <v>1522</v>
      </c>
      <c r="B292" s="276">
        <v>5</v>
      </c>
      <c r="C292" s="282" t="s">
        <v>819</v>
      </c>
    </row>
    <row r="293" spans="1:3" s="46" customFormat="1" ht="42.75">
      <c r="A293" s="279" t="s">
        <v>1168</v>
      </c>
      <c r="B293" s="276">
        <v>70</v>
      </c>
      <c r="C293" s="282" t="s">
        <v>1830</v>
      </c>
    </row>
    <row r="294" spans="1:3" s="46" customFormat="1" ht="15.75" customHeight="1">
      <c r="A294" s="279" t="s">
        <v>958</v>
      </c>
      <c r="B294" s="281">
        <v>106</v>
      </c>
      <c r="C294" s="282" t="s">
        <v>1132</v>
      </c>
    </row>
    <row r="295" spans="1:3" s="46" customFormat="1" ht="15.75" customHeight="1">
      <c r="A295" s="279" t="s">
        <v>1792</v>
      </c>
      <c r="B295" s="276">
        <v>8</v>
      </c>
      <c r="C295" s="284" t="s">
        <v>1793</v>
      </c>
    </row>
    <row r="296" spans="1:3" s="46" customFormat="1" ht="15.75" customHeight="1">
      <c r="A296" s="279" t="s">
        <v>1602</v>
      </c>
      <c r="B296" s="281">
        <v>10</v>
      </c>
      <c r="C296" s="282" t="s">
        <v>216</v>
      </c>
    </row>
    <row r="297" spans="1:3" s="46" customFormat="1" ht="15.75" customHeight="1">
      <c r="A297" s="279" t="s">
        <v>1883</v>
      </c>
      <c r="B297" s="281">
        <v>4</v>
      </c>
      <c r="C297" s="282" t="s">
        <v>1884</v>
      </c>
    </row>
    <row r="298" spans="1:3" s="46" customFormat="1" ht="15.75" customHeight="1">
      <c r="A298" s="279" t="s">
        <v>1523</v>
      </c>
      <c r="B298" s="281">
        <v>12</v>
      </c>
      <c r="C298" s="282" t="s">
        <v>1524</v>
      </c>
    </row>
    <row r="299" spans="1:3" s="46" customFormat="1" ht="15.75" customHeight="1">
      <c r="A299" s="47" t="s">
        <v>1932</v>
      </c>
      <c r="B299" s="81">
        <v>33</v>
      </c>
      <c r="C299" s="83" t="s">
        <v>1933</v>
      </c>
    </row>
    <row r="300" spans="1:3" ht="28.5">
      <c r="A300" s="279" t="s">
        <v>531</v>
      </c>
      <c r="B300" s="81">
        <f>14+6+4+1</f>
        <v>25</v>
      </c>
      <c r="C300" s="91" t="s">
        <v>586</v>
      </c>
    </row>
    <row r="301" spans="1:3" ht="15.75" customHeight="1">
      <c r="A301" s="279" t="s">
        <v>1815</v>
      </c>
      <c r="B301" s="276">
        <v>9</v>
      </c>
      <c r="C301" s="284" t="s">
        <v>2010</v>
      </c>
    </row>
    <row r="302" spans="1:3" ht="15.75" customHeight="1">
      <c r="A302" s="279" t="s">
        <v>1330</v>
      </c>
      <c r="B302" s="281">
        <v>6</v>
      </c>
      <c r="C302" s="284" t="s">
        <v>1333</v>
      </c>
    </row>
    <row r="303" spans="1:3" ht="15.75" customHeight="1">
      <c r="A303" s="279" t="s">
        <v>1453</v>
      </c>
      <c r="B303" s="281">
        <v>1</v>
      </c>
      <c r="C303" s="284" t="s">
        <v>1454</v>
      </c>
    </row>
    <row r="304" spans="1:3" ht="28.5">
      <c r="A304" s="279" t="s">
        <v>1331</v>
      </c>
      <c r="B304" s="193">
        <v>15</v>
      </c>
      <c r="C304" s="279" t="s">
        <v>1622</v>
      </c>
    </row>
    <row r="305" spans="1:3" ht="28.5">
      <c r="A305" s="279" t="s">
        <v>1361</v>
      </c>
      <c r="B305" s="296">
        <v>23</v>
      </c>
      <c r="C305" s="279" t="s">
        <v>1341</v>
      </c>
    </row>
    <row r="306" spans="1:3" ht="15.75" customHeight="1">
      <c r="A306" s="47" t="s">
        <v>1922</v>
      </c>
      <c r="B306" s="153">
        <v>20</v>
      </c>
      <c r="C306" s="47" t="s">
        <v>2008</v>
      </c>
    </row>
    <row r="307" spans="1:3" ht="28.5">
      <c r="A307" s="279" t="s">
        <v>1362</v>
      </c>
      <c r="B307" s="281">
        <v>68</v>
      </c>
      <c r="C307" s="284" t="s">
        <v>176</v>
      </c>
    </row>
    <row r="308" spans="1:3" ht="15.75" customHeight="1">
      <c r="A308" s="75" t="s">
        <v>742</v>
      </c>
      <c r="B308" s="76"/>
      <c r="C308" s="349"/>
    </row>
    <row r="309" spans="1:3" ht="15.75" customHeight="1">
      <c r="A309" s="47" t="s">
        <v>1772</v>
      </c>
      <c r="B309" s="81">
        <v>2</v>
      </c>
      <c r="C309" s="91" t="s">
        <v>1720</v>
      </c>
    </row>
    <row r="310" spans="1:3" ht="15.75" customHeight="1">
      <c r="A310" s="279" t="s">
        <v>788</v>
      </c>
      <c r="B310" s="276">
        <v>13</v>
      </c>
      <c r="C310" s="282" t="s">
        <v>702</v>
      </c>
    </row>
    <row r="311" spans="1:3" ht="28.5">
      <c r="A311" s="278" t="s">
        <v>2084</v>
      </c>
      <c r="B311" s="276">
        <v>6</v>
      </c>
      <c r="C311" s="282" t="s">
        <v>2048</v>
      </c>
    </row>
    <row r="312" spans="1:3" ht="15.75" customHeight="1">
      <c r="A312" s="47" t="s">
        <v>1800</v>
      </c>
      <c r="B312" s="80">
        <v>4</v>
      </c>
      <c r="C312" s="91" t="s">
        <v>1801</v>
      </c>
    </row>
    <row r="313" spans="1:3" ht="28.5">
      <c r="A313" s="279" t="s">
        <v>1937</v>
      </c>
      <c r="B313" s="281">
        <v>75</v>
      </c>
      <c r="C313" s="284" t="s">
        <v>1940</v>
      </c>
    </row>
    <row r="314" spans="1:3" ht="15.75" customHeight="1">
      <c r="A314" s="47" t="s">
        <v>1466</v>
      </c>
      <c r="B314" s="92">
        <v>13</v>
      </c>
      <c r="C314" s="47" t="s">
        <v>1601</v>
      </c>
    </row>
    <row r="315" spans="1:3" ht="15.75" customHeight="1">
      <c r="A315" s="96"/>
      <c r="C315" s="70"/>
    </row>
    <row r="316" spans="1:3" ht="15.75" customHeight="1">
      <c r="A316" s="96"/>
      <c r="C316" s="70"/>
    </row>
    <row r="317" spans="1:3" ht="15.75" customHeight="1">
      <c r="A317" s="96"/>
      <c r="C317" s="70"/>
    </row>
    <row r="318" spans="1:3" ht="15.75" customHeight="1">
      <c r="A318" s="96"/>
      <c r="C318" s="70"/>
    </row>
    <row r="319" spans="1:3" ht="15.75" customHeight="1">
      <c r="A319" s="96"/>
      <c r="C319" s="70"/>
    </row>
    <row r="320" spans="1:3" ht="15.75" customHeight="1">
      <c r="A320" s="96"/>
      <c r="C320" s="70"/>
    </row>
    <row r="321" spans="1:3" ht="15.75" customHeight="1">
      <c r="A321" s="95"/>
      <c r="C321" s="70"/>
    </row>
    <row r="322" spans="1:3" ht="15.75" customHeight="1">
      <c r="A322" s="96"/>
      <c r="C322" s="70"/>
    </row>
    <row r="323" spans="1:3" ht="15.75" customHeight="1">
      <c r="A323" s="96"/>
    </row>
    <row r="324" spans="1:3" ht="15.75" customHeight="1">
      <c r="A324" s="96"/>
    </row>
    <row r="325" spans="1:3" ht="15.75" customHeight="1">
      <c r="A325" s="96"/>
    </row>
    <row r="326" spans="1:3" ht="15.75" customHeight="1">
      <c r="A326" s="96"/>
    </row>
    <row r="327" spans="1:3" ht="15.75" customHeight="1">
      <c r="A327" s="96"/>
    </row>
    <row r="328" spans="1:3" ht="15.75" customHeight="1">
      <c r="A328" s="96"/>
    </row>
    <row r="329" spans="1:3" ht="15.75" customHeight="1">
      <c r="A329" s="96"/>
    </row>
    <row r="330" spans="1:3" ht="15.75" customHeight="1">
      <c r="A330" s="96"/>
    </row>
    <row r="331" spans="1:3" ht="15.75" customHeight="1">
      <c r="A331" s="96"/>
      <c r="B331" s="68"/>
      <c r="C331" s="68"/>
    </row>
    <row r="332" spans="1:3" ht="15.75" customHeight="1">
      <c r="A332" s="96"/>
      <c r="B332" s="68"/>
      <c r="C332" s="68"/>
    </row>
    <row r="333" spans="1:3" ht="15.75" customHeight="1">
      <c r="A333" s="96"/>
      <c r="B333" s="68"/>
      <c r="C333" s="68"/>
    </row>
    <row r="334" spans="1:3" ht="15.75" customHeight="1">
      <c r="A334" s="96"/>
      <c r="B334" s="68"/>
      <c r="C334" s="68"/>
    </row>
    <row r="335" spans="1:3" ht="15.75" customHeight="1">
      <c r="A335" s="96"/>
      <c r="B335" s="68"/>
      <c r="C335" s="68"/>
    </row>
    <row r="336" spans="1:3" ht="15.75" customHeight="1">
      <c r="A336" s="96"/>
      <c r="B336" s="68"/>
      <c r="C336" s="68"/>
    </row>
    <row r="337" spans="1:3" ht="15.75" customHeight="1">
      <c r="A337" s="96"/>
      <c r="B337" s="68"/>
      <c r="C337" s="68"/>
    </row>
    <row r="338" spans="1:3" ht="15.75" customHeight="1">
      <c r="A338" s="96"/>
      <c r="B338" s="68"/>
      <c r="C338" s="68"/>
    </row>
    <row r="339" spans="1:3" ht="15.75" customHeight="1">
      <c r="A339" s="96"/>
      <c r="B339" s="68"/>
      <c r="C339" s="68"/>
    </row>
    <row r="340" spans="1:3" ht="15.75" customHeight="1">
      <c r="A340" s="96"/>
      <c r="B340" s="68"/>
      <c r="C340" s="68"/>
    </row>
    <row r="341" spans="1:3" ht="15.75" customHeight="1">
      <c r="A341" s="96"/>
      <c r="B341" s="68"/>
      <c r="C341" s="68"/>
    </row>
    <row r="342" spans="1:3" ht="15.75" customHeight="1">
      <c r="A342" s="96"/>
      <c r="B342" s="68"/>
      <c r="C342" s="68"/>
    </row>
    <row r="343" spans="1:3" ht="15.75" customHeight="1">
      <c r="A343" s="96"/>
      <c r="B343" s="68"/>
      <c r="C343" s="68"/>
    </row>
    <row r="344" spans="1:3" ht="15.75" customHeight="1">
      <c r="A344" s="96"/>
      <c r="B344" s="68"/>
      <c r="C344" s="68"/>
    </row>
    <row r="345" spans="1:3" ht="15.75" customHeight="1">
      <c r="A345" s="96"/>
      <c r="B345" s="68"/>
      <c r="C345" s="68"/>
    </row>
    <row r="346" spans="1:3" ht="15.75" customHeight="1">
      <c r="A346" s="96"/>
      <c r="B346" s="68"/>
      <c r="C346" s="68"/>
    </row>
    <row r="347" spans="1:3" ht="15.75" customHeight="1">
      <c r="A347" s="96"/>
      <c r="B347" s="68"/>
      <c r="C347" s="68"/>
    </row>
    <row r="348" spans="1:3" ht="15.75" customHeight="1">
      <c r="A348" s="96"/>
      <c r="B348" s="68"/>
      <c r="C348" s="68"/>
    </row>
    <row r="349" spans="1:3" ht="15.75" customHeight="1">
      <c r="A349" s="96"/>
      <c r="B349" s="68"/>
      <c r="C349" s="68"/>
    </row>
    <row r="350" spans="1:3" ht="15.75" customHeight="1">
      <c r="A350" s="96"/>
      <c r="B350" s="68"/>
      <c r="C350" s="68"/>
    </row>
    <row r="351" spans="1:3" ht="15.75" customHeight="1">
      <c r="A351" s="96"/>
      <c r="B351" s="68"/>
      <c r="C351" s="68"/>
    </row>
    <row r="352" spans="1:3" ht="15.75" customHeight="1">
      <c r="A352" s="96"/>
      <c r="B352" s="68"/>
      <c r="C352" s="68"/>
    </row>
    <row r="353" spans="1:3" ht="15.75" customHeight="1">
      <c r="A353" s="96"/>
      <c r="B353" s="68"/>
      <c r="C353" s="68"/>
    </row>
    <row r="354" spans="1:3" ht="15.75" customHeight="1">
      <c r="A354" s="96"/>
      <c r="B354" s="68"/>
      <c r="C354" s="68"/>
    </row>
    <row r="355" spans="1:3" ht="15.75" customHeight="1">
      <c r="A355" s="96"/>
      <c r="B355" s="68"/>
      <c r="C355" s="68"/>
    </row>
    <row r="356" spans="1:3" ht="15.75" customHeight="1">
      <c r="A356" s="96"/>
      <c r="B356" s="68"/>
      <c r="C356" s="68"/>
    </row>
    <row r="357" spans="1:3" ht="15.75" customHeight="1">
      <c r="A357" s="96"/>
      <c r="B357" s="68"/>
      <c r="C357" s="68"/>
    </row>
    <row r="358" spans="1:3" ht="15.75" customHeight="1">
      <c r="A358" s="96"/>
      <c r="B358" s="68"/>
      <c r="C358" s="68"/>
    </row>
    <row r="359" spans="1:3" ht="15.75" customHeight="1">
      <c r="A359" s="96"/>
      <c r="B359" s="68"/>
      <c r="C359" s="68"/>
    </row>
    <row r="360" spans="1:3" ht="15.75" customHeight="1">
      <c r="A360" s="96"/>
      <c r="B360" s="68"/>
      <c r="C360" s="68"/>
    </row>
    <row r="361" spans="1:3" ht="15.75" customHeight="1">
      <c r="A361" s="96"/>
      <c r="B361" s="68"/>
      <c r="C361" s="68"/>
    </row>
    <row r="362" spans="1:3" ht="15.75" customHeight="1">
      <c r="A362" s="96"/>
      <c r="B362" s="68"/>
      <c r="C362" s="68"/>
    </row>
    <row r="363" spans="1:3" ht="15.75" customHeight="1">
      <c r="A363" s="96"/>
      <c r="B363" s="68"/>
      <c r="C363" s="68"/>
    </row>
    <row r="364" spans="1:3" ht="15.75" customHeight="1">
      <c r="A364" s="96"/>
      <c r="B364" s="68"/>
      <c r="C364" s="68"/>
    </row>
    <row r="365" spans="1:3" ht="15.75" customHeight="1">
      <c r="A365" s="96"/>
      <c r="B365" s="68"/>
      <c r="C365" s="68"/>
    </row>
    <row r="366" spans="1:3" ht="15.75" customHeight="1">
      <c r="A366" s="96"/>
      <c r="B366" s="68"/>
      <c r="C366" s="68"/>
    </row>
    <row r="367" spans="1:3" ht="15.75" customHeight="1">
      <c r="A367" s="96"/>
      <c r="B367" s="68"/>
      <c r="C367" s="68"/>
    </row>
    <row r="368" spans="1:3" ht="15.75" customHeight="1">
      <c r="A368" s="96"/>
      <c r="B368" s="68"/>
      <c r="C368" s="68"/>
    </row>
    <row r="369" spans="1:3" ht="15.75" customHeight="1">
      <c r="A369" s="96"/>
      <c r="B369" s="68"/>
      <c r="C369" s="68"/>
    </row>
    <row r="370" spans="1:3" ht="15.75" customHeight="1">
      <c r="A370" s="96"/>
      <c r="B370" s="68"/>
      <c r="C370" s="68"/>
    </row>
    <row r="371" spans="1:3" ht="15.75" customHeight="1">
      <c r="A371" s="96"/>
      <c r="B371" s="68"/>
      <c r="C371" s="68"/>
    </row>
    <row r="372" spans="1:3" ht="15.75" customHeight="1">
      <c r="A372" s="96"/>
      <c r="B372" s="68"/>
      <c r="C372" s="68"/>
    </row>
    <row r="373" spans="1:3" ht="15.75" customHeight="1">
      <c r="A373" s="96"/>
      <c r="B373" s="68"/>
      <c r="C373" s="68"/>
    </row>
    <row r="374" spans="1:3" ht="15.75" customHeight="1">
      <c r="A374" s="96"/>
      <c r="B374" s="68"/>
      <c r="C374" s="68"/>
    </row>
    <row r="375" spans="1:3" ht="15.75" customHeight="1">
      <c r="A375" s="96"/>
      <c r="B375" s="68"/>
      <c r="C375" s="68"/>
    </row>
    <row r="376" spans="1:3" ht="15.75" customHeight="1">
      <c r="A376" s="96"/>
      <c r="B376" s="68"/>
      <c r="C376" s="68"/>
    </row>
    <row r="377" spans="1:3" ht="15.75" customHeight="1">
      <c r="A377" s="96"/>
      <c r="B377" s="68"/>
      <c r="C377" s="68"/>
    </row>
    <row r="378" spans="1:3" ht="15.75" customHeight="1">
      <c r="A378" s="96"/>
      <c r="B378" s="68"/>
      <c r="C378" s="68"/>
    </row>
    <row r="379" spans="1:3" ht="15.75" customHeight="1">
      <c r="A379" s="96"/>
      <c r="B379" s="68"/>
      <c r="C379" s="68"/>
    </row>
    <row r="380" spans="1:3" ht="15.75" customHeight="1">
      <c r="A380" s="96"/>
      <c r="B380" s="68"/>
      <c r="C380" s="68"/>
    </row>
    <row r="381" spans="1:3" ht="15.75" customHeight="1">
      <c r="A381" s="96"/>
      <c r="B381" s="68"/>
      <c r="C381" s="68"/>
    </row>
    <row r="382" spans="1:3" ht="15.75" customHeight="1">
      <c r="A382" s="96"/>
      <c r="B382" s="68"/>
      <c r="C382" s="68"/>
    </row>
    <row r="383" spans="1:3" ht="15.75" customHeight="1">
      <c r="A383" s="96"/>
      <c r="B383" s="68"/>
      <c r="C383" s="68"/>
    </row>
    <row r="384" spans="1:3" ht="15.75" customHeight="1">
      <c r="A384" s="96"/>
      <c r="B384" s="68"/>
      <c r="C384" s="68"/>
    </row>
    <row r="385" spans="1:3" ht="15.75" customHeight="1">
      <c r="A385" s="96"/>
      <c r="B385" s="68"/>
      <c r="C385" s="68"/>
    </row>
    <row r="386" spans="1:3" ht="15.75" customHeight="1">
      <c r="A386" s="96"/>
      <c r="B386" s="68"/>
      <c r="C386" s="68"/>
    </row>
    <row r="387" spans="1:3" ht="15.75" customHeight="1">
      <c r="A387" s="96"/>
      <c r="B387" s="68"/>
      <c r="C387" s="68"/>
    </row>
    <row r="388" spans="1:3" ht="15.75" customHeight="1">
      <c r="A388" s="96"/>
      <c r="B388" s="68"/>
      <c r="C388" s="68"/>
    </row>
    <row r="389" spans="1:3" ht="15.75" customHeight="1">
      <c r="A389" s="96"/>
      <c r="B389" s="68"/>
      <c r="C389" s="68"/>
    </row>
    <row r="390" spans="1:3" ht="15.75" customHeight="1">
      <c r="A390" s="96"/>
      <c r="B390" s="68"/>
      <c r="C390" s="68"/>
    </row>
    <row r="391" spans="1:3" ht="15.75" customHeight="1">
      <c r="A391" s="96"/>
      <c r="B391" s="68"/>
      <c r="C391" s="68"/>
    </row>
    <row r="392" spans="1:3" ht="15.75" customHeight="1">
      <c r="A392" s="96"/>
      <c r="B392" s="68"/>
      <c r="C392" s="68"/>
    </row>
    <row r="393" spans="1:3" ht="15.75" customHeight="1">
      <c r="A393" s="96"/>
      <c r="B393" s="68"/>
      <c r="C393" s="68"/>
    </row>
    <row r="394" spans="1:3" ht="15.75" customHeight="1">
      <c r="A394" s="96"/>
      <c r="B394" s="68"/>
      <c r="C394" s="68"/>
    </row>
    <row r="395" spans="1:3" ht="15.75" customHeight="1">
      <c r="A395" s="96"/>
      <c r="B395" s="68"/>
      <c r="C395" s="68"/>
    </row>
    <row r="396" spans="1:3" ht="15.75" customHeight="1">
      <c r="A396" s="96"/>
      <c r="B396" s="68"/>
      <c r="C396" s="68"/>
    </row>
    <row r="397" spans="1:3" ht="15.75" customHeight="1">
      <c r="A397" s="96"/>
      <c r="B397" s="68"/>
      <c r="C397" s="68"/>
    </row>
    <row r="398" spans="1:3" ht="15.75" customHeight="1">
      <c r="A398" s="96"/>
      <c r="B398" s="68"/>
      <c r="C398" s="68"/>
    </row>
    <row r="399" spans="1:3" ht="15.75" customHeight="1">
      <c r="A399" s="96"/>
      <c r="B399" s="68"/>
      <c r="C399" s="68"/>
    </row>
    <row r="400" spans="1:3" ht="15.75" customHeight="1">
      <c r="A400" s="96"/>
      <c r="B400" s="68"/>
      <c r="C400" s="68"/>
    </row>
    <row r="401" spans="1:3" ht="15.75" customHeight="1">
      <c r="A401" s="96"/>
      <c r="B401" s="68"/>
      <c r="C401" s="68"/>
    </row>
    <row r="402" spans="1:3" ht="15.75" customHeight="1">
      <c r="A402" s="96"/>
      <c r="B402" s="68"/>
      <c r="C402" s="68"/>
    </row>
    <row r="403" spans="1:3" ht="15.75" customHeight="1">
      <c r="A403" s="96"/>
      <c r="B403" s="68"/>
      <c r="C403" s="68"/>
    </row>
    <row r="404" spans="1:3" ht="15.75" customHeight="1">
      <c r="A404" s="96"/>
      <c r="B404" s="68"/>
      <c r="C404" s="68"/>
    </row>
    <row r="405" spans="1:3" ht="15.75" customHeight="1">
      <c r="A405" s="96"/>
      <c r="B405" s="68"/>
      <c r="C405" s="68"/>
    </row>
    <row r="406" spans="1:3" ht="15.75" customHeight="1">
      <c r="A406" s="96"/>
      <c r="B406" s="68"/>
      <c r="C406" s="68"/>
    </row>
    <row r="407" spans="1:3" ht="15.75" customHeight="1">
      <c r="A407" s="96"/>
      <c r="B407" s="68"/>
      <c r="C407" s="68"/>
    </row>
    <row r="408" spans="1:3" ht="15.75" customHeight="1">
      <c r="A408" s="96"/>
      <c r="B408" s="68"/>
      <c r="C408" s="68"/>
    </row>
    <row r="409" spans="1:3" ht="15.75" customHeight="1">
      <c r="A409" s="96"/>
      <c r="B409" s="68"/>
      <c r="C409" s="68"/>
    </row>
    <row r="410" spans="1:3" ht="15.75" customHeight="1">
      <c r="A410" s="96"/>
      <c r="B410" s="68"/>
      <c r="C410" s="68"/>
    </row>
    <row r="411" spans="1:3" ht="15.75" customHeight="1">
      <c r="A411" s="96"/>
      <c r="B411" s="68"/>
      <c r="C411" s="68"/>
    </row>
    <row r="412" spans="1:3" ht="15.75" customHeight="1">
      <c r="A412" s="96"/>
      <c r="B412" s="68"/>
      <c r="C412" s="68"/>
    </row>
    <row r="413" spans="1:3" ht="15.75" customHeight="1">
      <c r="A413" s="96"/>
      <c r="B413" s="68"/>
      <c r="C413" s="68"/>
    </row>
    <row r="414" spans="1:3" ht="15.75" customHeight="1">
      <c r="A414" s="96"/>
      <c r="B414" s="68"/>
      <c r="C414" s="68"/>
    </row>
    <row r="415" spans="1:3" ht="15.75" customHeight="1">
      <c r="A415" s="96"/>
      <c r="B415" s="68"/>
      <c r="C415" s="68"/>
    </row>
    <row r="416" spans="1:3" ht="15.75" customHeight="1">
      <c r="A416" s="96"/>
      <c r="B416" s="68"/>
      <c r="C416" s="68"/>
    </row>
    <row r="417" spans="1:3" ht="15.75" customHeight="1">
      <c r="A417" s="96"/>
      <c r="B417" s="68"/>
      <c r="C417" s="68"/>
    </row>
    <row r="418" spans="1:3" ht="15.75" customHeight="1">
      <c r="A418" s="96"/>
      <c r="B418" s="68"/>
      <c r="C418" s="68"/>
    </row>
    <row r="419" spans="1:3" ht="15.75" customHeight="1">
      <c r="A419" s="96"/>
      <c r="B419" s="68"/>
      <c r="C419" s="68"/>
    </row>
    <row r="420" spans="1:3" ht="15.75" customHeight="1">
      <c r="A420" s="96"/>
      <c r="B420" s="68"/>
      <c r="C420" s="68"/>
    </row>
    <row r="421" spans="1:3" ht="15.75" customHeight="1">
      <c r="A421" s="96"/>
      <c r="B421" s="68"/>
      <c r="C421" s="68"/>
    </row>
    <row r="422" spans="1:3" ht="15.75" customHeight="1">
      <c r="A422" s="96"/>
      <c r="B422" s="68"/>
      <c r="C422" s="68"/>
    </row>
    <row r="423" spans="1:3" ht="15.75" customHeight="1">
      <c r="A423" s="96"/>
      <c r="B423" s="68"/>
      <c r="C423" s="68"/>
    </row>
    <row r="424" spans="1:3" ht="15.75" customHeight="1">
      <c r="A424" s="96"/>
      <c r="B424" s="68"/>
      <c r="C424" s="68"/>
    </row>
    <row r="425" spans="1:3" ht="15.75" customHeight="1">
      <c r="A425" s="96"/>
      <c r="B425" s="68"/>
      <c r="C425" s="68"/>
    </row>
    <row r="426" spans="1:3" ht="15.75" customHeight="1">
      <c r="A426" s="96"/>
      <c r="B426" s="68"/>
      <c r="C426" s="68"/>
    </row>
    <row r="427" spans="1:3" ht="15.75" customHeight="1">
      <c r="A427" s="96"/>
      <c r="B427" s="68"/>
      <c r="C427" s="68"/>
    </row>
    <row r="428" spans="1:3" ht="15.75" customHeight="1">
      <c r="A428" s="96"/>
      <c r="B428" s="68"/>
      <c r="C428" s="68"/>
    </row>
    <row r="429" spans="1:3" ht="15.75" customHeight="1">
      <c r="A429" s="96"/>
      <c r="B429" s="68"/>
      <c r="C429" s="68"/>
    </row>
    <row r="430" spans="1:3" ht="15.75" customHeight="1">
      <c r="A430" s="96"/>
      <c r="B430" s="68"/>
      <c r="C430" s="68"/>
    </row>
    <row r="431" spans="1:3" ht="15.75" customHeight="1">
      <c r="A431" s="96"/>
      <c r="B431" s="68"/>
      <c r="C431" s="68"/>
    </row>
    <row r="432" spans="1:3" ht="15.75" customHeight="1">
      <c r="A432" s="96"/>
      <c r="B432" s="68"/>
      <c r="C432" s="68"/>
    </row>
    <row r="433" spans="1:3" ht="15.75" customHeight="1">
      <c r="A433" s="96"/>
      <c r="B433" s="68"/>
      <c r="C433" s="68"/>
    </row>
    <row r="434" spans="1:3" ht="15.75" customHeight="1">
      <c r="A434" s="96"/>
      <c r="B434" s="68"/>
      <c r="C434" s="68"/>
    </row>
    <row r="435" spans="1:3" ht="15.75" customHeight="1">
      <c r="A435" s="96"/>
      <c r="B435" s="68"/>
      <c r="C435" s="68"/>
    </row>
    <row r="436" spans="1:3" ht="15.75" customHeight="1">
      <c r="A436" s="96"/>
      <c r="B436" s="68"/>
      <c r="C436" s="68"/>
    </row>
    <row r="437" spans="1:3" ht="15.75" customHeight="1">
      <c r="A437" s="96"/>
      <c r="B437" s="68"/>
      <c r="C437" s="68"/>
    </row>
    <row r="438" spans="1:3" ht="15.75" customHeight="1">
      <c r="A438" s="96"/>
      <c r="B438" s="68"/>
      <c r="C438" s="68"/>
    </row>
    <row r="439" spans="1:3" ht="15.75" customHeight="1">
      <c r="A439" s="96"/>
      <c r="B439" s="68"/>
      <c r="C439" s="68"/>
    </row>
    <row r="440" spans="1:3" ht="15.75" customHeight="1">
      <c r="A440" s="96"/>
      <c r="B440" s="68"/>
      <c r="C440" s="68"/>
    </row>
    <row r="441" spans="1:3" ht="15.75" customHeight="1">
      <c r="A441" s="96"/>
      <c r="B441" s="68"/>
      <c r="C441" s="68"/>
    </row>
    <row r="442" spans="1:3" ht="15.75" customHeight="1">
      <c r="A442" s="96"/>
      <c r="B442" s="68"/>
      <c r="C442" s="68"/>
    </row>
    <row r="443" spans="1:3" ht="15.75" customHeight="1">
      <c r="A443" s="96"/>
      <c r="B443" s="68"/>
      <c r="C443" s="68"/>
    </row>
    <row r="444" spans="1:3" ht="15.75" customHeight="1">
      <c r="A444" s="96"/>
      <c r="B444" s="68"/>
      <c r="C444" s="68"/>
    </row>
    <row r="445" spans="1:3" ht="15.75" customHeight="1">
      <c r="A445" s="96"/>
      <c r="B445" s="68"/>
      <c r="C445" s="68"/>
    </row>
    <row r="446" spans="1:3" ht="15.75" customHeight="1">
      <c r="A446" s="96"/>
      <c r="B446" s="68"/>
      <c r="C446" s="68"/>
    </row>
    <row r="447" spans="1:3" ht="15.75" customHeight="1">
      <c r="A447" s="96"/>
      <c r="B447" s="68"/>
      <c r="C447" s="68"/>
    </row>
    <row r="448" spans="1:3" ht="15.75" customHeight="1">
      <c r="A448" s="96"/>
      <c r="B448" s="68"/>
      <c r="C448" s="68"/>
    </row>
    <row r="449" spans="1:3" ht="15.75" customHeight="1">
      <c r="A449" s="96"/>
      <c r="B449" s="68"/>
      <c r="C449" s="68"/>
    </row>
    <row r="450" spans="1:3" ht="15.75" customHeight="1">
      <c r="A450" s="96"/>
      <c r="B450" s="68"/>
      <c r="C450" s="68"/>
    </row>
    <row r="451" spans="1:3" ht="15.75" customHeight="1">
      <c r="A451" s="96"/>
      <c r="B451" s="68"/>
      <c r="C451" s="68"/>
    </row>
    <row r="452" spans="1:3" ht="15.75" customHeight="1">
      <c r="A452" s="96"/>
      <c r="B452" s="68"/>
      <c r="C452" s="68"/>
    </row>
    <row r="453" spans="1:3" ht="15.75" customHeight="1">
      <c r="A453" s="96"/>
      <c r="B453" s="68"/>
      <c r="C453" s="68"/>
    </row>
  </sheetData>
  <mergeCells count="2">
    <mergeCell ref="B3:C3"/>
    <mergeCell ref="A1:C1"/>
  </mergeCells>
  <phoneticPr fontId="0" type="noConversion"/>
  <pageMargins left="0.39370078740157483" right="0.39370078740157483" top="0.39370078740157483" bottom="0.39370078740157483" header="0.51181102362204722" footer="0.51181102362204722"/>
  <pageSetup paperSize="9" scale="70" orientation="landscape" r:id="rId1"/>
  <headerFooter alignWithMargins="0"/>
  <rowBreaks count="1" manualBreakCount="1">
    <brk id="174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 codeName="Foglio5"/>
  <dimension ref="A2:F566"/>
  <sheetViews>
    <sheetView zoomScaleNormal="100" workbookViewId="0">
      <selection activeCell="A2" sqref="A2:C2"/>
    </sheetView>
  </sheetViews>
  <sheetFormatPr defaultRowHeight="12.75"/>
  <cols>
    <col min="1" max="1" width="44" style="42" customWidth="1"/>
    <col min="2" max="2" width="12" style="97" customWidth="1"/>
    <col min="3" max="3" width="15.28515625" style="98" bestFit="1" customWidth="1"/>
    <col min="4" max="4" width="13" style="119" customWidth="1"/>
    <col min="5" max="16384" width="9.140625" style="42"/>
  </cols>
  <sheetData>
    <row r="2" spans="1:4" s="41" customFormat="1" ht="18.75">
      <c r="A2" s="362" t="s">
        <v>2131</v>
      </c>
      <c r="B2" s="362"/>
      <c r="C2" s="362"/>
      <c r="D2" s="98"/>
    </row>
    <row r="3" spans="1:4" s="41" customFormat="1">
      <c r="B3" s="99" t="s">
        <v>551</v>
      </c>
      <c r="C3" s="100" t="s">
        <v>1076</v>
      </c>
      <c r="D3" s="100" t="s">
        <v>552</v>
      </c>
    </row>
    <row r="4" spans="1:4" s="41" customFormat="1" ht="15">
      <c r="A4" s="372" t="s">
        <v>1091</v>
      </c>
      <c r="B4" s="372"/>
      <c r="C4" s="372"/>
      <c r="D4" s="372"/>
    </row>
    <row r="5" spans="1:4" s="41" customFormat="1">
      <c r="A5" s="369" t="s">
        <v>685</v>
      </c>
      <c r="B5" s="102">
        <v>635</v>
      </c>
      <c r="C5" s="103" t="s">
        <v>554</v>
      </c>
      <c r="D5" s="103">
        <v>1</v>
      </c>
    </row>
    <row r="6" spans="1:4" s="41" customFormat="1">
      <c r="A6" s="370"/>
      <c r="B6" s="102">
        <f>8+9</f>
        <v>17</v>
      </c>
      <c r="C6" s="103" t="s">
        <v>1821</v>
      </c>
      <c r="D6" s="103">
        <v>1</v>
      </c>
    </row>
    <row r="7" spans="1:4" s="41" customFormat="1">
      <c r="A7" s="370"/>
      <c r="B7" s="106">
        <f>18+17+11</f>
        <v>46</v>
      </c>
      <c r="C7" s="103" t="s">
        <v>555</v>
      </c>
      <c r="D7" s="103">
        <v>3</v>
      </c>
    </row>
    <row r="8" spans="1:4" s="41" customFormat="1">
      <c r="A8" s="370"/>
      <c r="B8" s="106">
        <f>14+15+9</f>
        <v>38</v>
      </c>
      <c r="C8" s="103" t="s">
        <v>577</v>
      </c>
      <c r="D8" s="103">
        <v>3</v>
      </c>
    </row>
    <row r="9" spans="1:4" s="41" customFormat="1">
      <c r="A9" s="370"/>
      <c r="B9" s="102">
        <v>10</v>
      </c>
      <c r="C9" s="103" t="s">
        <v>577</v>
      </c>
      <c r="D9" s="103">
        <v>2</v>
      </c>
    </row>
    <row r="10" spans="1:4" s="41" customFormat="1">
      <c r="A10" s="370"/>
      <c r="B10" s="102">
        <f>16+4+21</f>
        <v>41</v>
      </c>
      <c r="C10" s="103" t="s">
        <v>578</v>
      </c>
      <c r="D10" s="103">
        <v>1</v>
      </c>
    </row>
    <row r="11" spans="1:4" s="41" customFormat="1">
      <c r="A11" s="371"/>
      <c r="B11" s="106">
        <f>8+10+11+9</f>
        <v>38</v>
      </c>
      <c r="C11" s="103" t="s">
        <v>553</v>
      </c>
      <c r="D11" s="103">
        <v>3</v>
      </c>
    </row>
    <row r="12" spans="1:4" s="41" customFormat="1">
      <c r="A12" s="255" t="s">
        <v>285</v>
      </c>
      <c r="B12" s="109">
        <v>108</v>
      </c>
      <c r="C12" s="103" t="s">
        <v>490</v>
      </c>
      <c r="D12" s="103">
        <v>1</v>
      </c>
    </row>
    <row r="13" spans="1:4" s="41" customFormat="1">
      <c r="A13" s="255" t="s">
        <v>1594</v>
      </c>
      <c r="B13" s="106">
        <v>35</v>
      </c>
      <c r="C13" s="103" t="s">
        <v>892</v>
      </c>
      <c r="D13" s="103">
        <v>3</v>
      </c>
    </row>
    <row r="14" spans="1:4" s="41" customFormat="1">
      <c r="A14" s="373" t="s">
        <v>200</v>
      </c>
      <c r="B14" s="106">
        <v>136.5</v>
      </c>
      <c r="C14" s="103" t="s">
        <v>892</v>
      </c>
      <c r="D14" s="103">
        <v>3</v>
      </c>
    </row>
    <row r="15" spans="1:4" s="41" customFormat="1">
      <c r="A15" s="374"/>
      <c r="B15" s="117">
        <v>45</v>
      </c>
      <c r="C15" s="103" t="s">
        <v>892</v>
      </c>
      <c r="D15" s="103">
        <v>2</v>
      </c>
    </row>
    <row r="16" spans="1:4" s="41" customFormat="1">
      <c r="A16" s="375"/>
      <c r="B16" s="117">
        <v>32.5</v>
      </c>
      <c r="C16" s="103" t="s">
        <v>927</v>
      </c>
      <c r="D16" s="103">
        <v>2</v>
      </c>
    </row>
    <row r="17" spans="1:5" s="41" customFormat="1">
      <c r="A17" s="256" t="s">
        <v>1087</v>
      </c>
      <c r="B17" s="110">
        <v>24</v>
      </c>
      <c r="C17" s="103" t="s">
        <v>490</v>
      </c>
      <c r="D17" s="103">
        <v>2</v>
      </c>
      <c r="E17" s="78"/>
    </row>
    <row r="18" spans="1:5" s="41" customFormat="1">
      <c r="A18" s="101" t="s">
        <v>779</v>
      </c>
      <c r="B18" s="102">
        <v>600</v>
      </c>
      <c r="C18" s="103" t="s">
        <v>554</v>
      </c>
      <c r="D18" s="103">
        <v>1</v>
      </c>
      <c r="E18" s="78"/>
    </row>
    <row r="19" spans="1:5" s="41" customFormat="1">
      <c r="A19" s="101" t="s">
        <v>588</v>
      </c>
      <c r="B19" s="102">
        <v>20</v>
      </c>
      <c r="C19" s="103" t="s">
        <v>554</v>
      </c>
      <c r="D19" s="103">
        <v>1</v>
      </c>
      <c r="E19" s="78"/>
    </row>
    <row r="20" spans="1:5" s="41" customFormat="1">
      <c r="A20" s="101" t="s">
        <v>588</v>
      </c>
      <c r="B20" s="106">
        <v>5</v>
      </c>
      <c r="C20" s="103" t="s">
        <v>892</v>
      </c>
      <c r="D20" s="103">
        <v>3</v>
      </c>
      <c r="E20" s="78"/>
    </row>
    <row r="21" spans="1:5" s="41" customFormat="1" ht="29.25" customHeight="1">
      <c r="A21" s="101" t="s">
        <v>996</v>
      </c>
      <c r="B21" s="102">
        <v>65</v>
      </c>
      <c r="C21" s="103" t="s">
        <v>892</v>
      </c>
      <c r="D21" s="103">
        <v>1</v>
      </c>
      <c r="E21" s="44"/>
    </row>
    <row r="22" spans="1:5" s="41" customFormat="1">
      <c r="A22" s="101" t="s">
        <v>1018</v>
      </c>
      <c r="B22" s="106">
        <v>10</v>
      </c>
      <c r="C22" s="103" t="s">
        <v>892</v>
      </c>
      <c r="D22" s="103">
        <v>3</v>
      </c>
      <c r="E22" s="78"/>
    </row>
    <row r="23" spans="1:5" s="41" customFormat="1">
      <c r="A23" s="257" t="s">
        <v>1697</v>
      </c>
      <c r="B23" s="110">
        <f>43+15.5+15</f>
        <v>73.5</v>
      </c>
      <c r="C23" s="103" t="s">
        <v>490</v>
      </c>
      <c r="D23" s="103">
        <v>2</v>
      </c>
      <c r="E23" s="78"/>
    </row>
    <row r="24" spans="1:5" s="41" customFormat="1">
      <c r="A24" s="101" t="s">
        <v>479</v>
      </c>
      <c r="B24" s="102">
        <v>212</v>
      </c>
      <c r="C24" s="103" t="s">
        <v>578</v>
      </c>
      <c r="D24" s="103">
        <v>1</v>
      </c>
      <c r="E24" s="78"/>
    </row>
    <row r="25" spans="1:5" s="41" customFormat="1">
      <c r="A25" s="101" t="s">
        <v>345</v>
      </c>
      <c r="B25" s="106">
        <v>10</v>
      </c>
      <c r="C25" s="103" t="s">
        <v>1227</v>
      </c>
      <c r="D25" s="103">
        <v>3</v>
      </c>
      <c r="E25" s="78"/>
    </row>
    <row r="26" spans="1:5" s="41" customFormat="1">
      <c r="A26" s="101" t="s">
        <v>1127</v>
      </c>
      <c r="B26" s="107">
        <v>100</v>
      </c>
      <c r="C26" s="103" t="s">
        <v>780</v>
      </c>
      <c r="D26" s="103">
        <v>2</v>
      </c>
      <c r="E26" s="78"/>
    </row>
    <row r="27" spans="1:5" s="41" customFormat="1">
      <c r="A27" s="101" t="s">
        <v>1127</v>
      </c>
      <c r="B27" s="110">
        <v>25</v>
      </c>
      <c r="C27" s="103" t="s">
        <v>490</v>
      </c>
      <c r="D27" s="103">
        <v>2</v>
      </c>
      <c r="E27" s="78"/>
    </row>
    <row r="28" spans="1:5" s="41" customFormat="1" ht="13.5" customHeight="1">
      <c r="A28" s="258" t="s">
        <v>1694</v>
      </c>
      <c r="B28" s="102">
        <v>55</v>
      </c>
      <c r="C28" s="103" t="s">
        <v>578</v>
      </c>
      <c r="D28" s="103">
        <v>1</v>
      </c>
    </row>
    <row r="29" spans="1:5" s="41" customFormat="1">
      <c r="A29" s="101" t="s">
        <v>1343</v>
      </c>
      <c r="B29" s="110">
        <v>144</v>
      </c>
      <c r="C29" s="103" t="s">
        <v>490</v>
      </c>
      <c r="D29" s="103">
        <v>2</v>
      </c>
    </row>
    <row r="30" spans="1:5" s="41" customFormat="1">
      <c r="A30" s="101" t="s">
        <v>1344</v>
      </c>
      <c r="B30" s="109">
        <v>282</v>
      </c>
      <c r="C30" s="103" t="s">
        <v>490</v>
      </c>
      <c r="D30" s="103">
        <v>1</v>
      </c>
    </row>
    <row r="31" spans="1:5" s="41" customFormat="1">
      <c r="A31" s="207" t="s">
        <v>475</v>
      </c>
      <c r="B31" s="259">
        <v>53</v>
      </c>
      <c r="C31" s="103" t="s">
        <v>577</v>
      </c>
      <c r="D31" s="103">
        <v>3</v>
      </c>
    </row>
    <row r="32" spans="1:5" s="41" customFormat="1">
      <c r="A32" s="255" t="s">
        <v>94</v>
      </c>
      <c r="B32" s="106">
        <v>154</v>
      </c>
      <c r="C32" s="103" t="s">
        <v>892</v>
      </c>
      <c r="D32" s="103">
        <v>3</v>
      </c>
    </row>
    <row r="33" spans="1:4" s="41" customFormat="1">
      <c r="A33" s="101" t="s">
        <v>816</v>
      </c>
      <c r="B33" s="102">
        <v>30</v>
      </c>
      <c r="C33" s="103" t="s">
        <v>892</v>
      </c>
      <c r="D33" s="103">
        <v>1</v>
      </c>
    </row>
    <row r="34" spans="1:4" s="41" customFormat="1">
      <c r="A34" s="101" t="s">
        <v>696</v>
      </c>
      <c r="B34" s="110">
        <v>34</v>
      </c>
      <c r="C34" s="111" t="s">
        <v>490</v>
      </c>
      <c r="D34" s="103">
        <v>2</v>
      </c>
    </row>
    <row r="35" spans="1:4" s="41" customFormat="1">
      <c r="A35" s="101" t="s">
        <v>778</v>
      </c>
      <c r="B35" s="109">
        <v>18</v>
      </c>
      <c r="C35" s="103" t="s">
        <v>490</v>
      </c>
      <c r="D35" s="103">
        <v>1</v>
      </c>
    </row>
    <row r="36" spans="1:4" s="41" customFormat="1">
      <c r="A36" s="59" t="s">
        <v>997</v>
      </c>
      <c r="B36" s="107">
        <v>328</v>
      </c>
      <c r="C36" s="103" t="s">
        <v>998</v>
      </c>
      <c r="D36" s="103">
        <v>2</v>
      </c>
    </row>
    <row r="37" spans="1:4" s="41" customFormat="1">
      <c r="A37" s="59" t="s">
        <v>710</v>
      </c>
      <c r="B37" s="107">
        <v>210</v>
      </c>
      <c r="C37" s="103" t="s">
        <v>998</v>
      </c>
      <c r="D37" s="103">
        <v>2</v>
      </c>
    </row>
    <row r="38" spans="1:4" s="41" customFormat="1">
      <c r="A38" s="59" t="s">
        <v>709</v>
      </c>
      <c r="B38" s="107">
        <v>210</v>
      </c>
      <c r="C38" s="103" t="s">
        <v>998</v>
      </c>
      <c r="D38" s="103">
        <v>2</v>
      </c>
    </row>
    <row r="39" spans="1:4" s="41" customFormat="1">
      <c r="A39" s="255" t="s">
        <v>777</v>
      </c>
      <c r="B39" s="267">
        <v>14.5</v>
      </c>
      <c r="C39" s="268" t="s">
        <v>490</v>
      </c>
      <c r="D39" s="268">
        <v>1</v>
      </c>
    </row>
    <row r="40" spans="1:4" s="41" customFormat="1">
      <c r="A40" s="101" t="s">
        <v>1098</v>
      </c>
      <c r="B40" s="110">
        <v>35</v>
      </c>
      <c r="C40" s="103" t="s">
        <v>490</v>
      </c>
      <c r="D40" s="103">
        <v>2</v>
      </c>
    </row>
    <row r="41" spans="1:4" s="41" customFormat="1">
      <c r="A41" s="101" t="s">
        <v>581</v>
      </c>
      <c r="B41" s="109">
        <v>230</v>
      </c>
      <c r="C41" s="103" t="s">
        <v>490</v>
      </c>
      <c r="D41" s="103">
        <v>1</v>
      </c>
    </row>
    <row r="42" spans="1:4" s="41" customFormat="1">
      <c r="A42" s="101" t="s">
        <v>1099</v>
      </c>
      <c r="B42" s="110">
        <v>36</v>
      </c>
      <c r="C42" s="103" t="s">
        <v>490</v>
      </c>
      <c r="D42" s="103">
        <v>2</v>
      </c>
    </row>
    <row r="43" spans="1:4" s="41" customFormat="1" ht="15">
      <c r="A43" s="372" t="s">
        <v>78</v>
      </c>
      <c r="B43" s="372"/>
      <c r="C43" s="372"/>
      <c r="D43" s="372"/>
    </row>
    <row r="44" spans="1:4" s="41" customFormat="1">
      <c r="A44" s="59" t="s">
        <v>999</v>
      </c>
      <c r="B44" s="106">
        <v>177.5</v>
      </c>
      <c r="C44" s="103" t="s">
        <v>780</v>
      </c>
      <c r="D44" s="103">
        <v>3</v>
      </c>
    </row>
    <row r="45" spans="1:4" s="41" customFormat="1">
      <c r="A45" s="59" t="s">
        <v>145</v>
      </c>
      <c r="B45" s="106">
        <v>46</v>
      </c>
      <c r="C45" s="103" t="s">
        <v>927</v>
      </c>
      <c r="D45" s="103">
        <v>3</v>
      </c>
    </row>
    <row r="46" spans="1:4" s="41" customFormat="1">
      <c r="A46" s="255" t="s">
        <v>1705</v>
      </c>
      <c r="B46" s="269">
        <v>134</v>
      </c>
      <c r="C46" s="268" t="s">
        <v>892</v>
      </c>
      <c r="D46" s="268">
        <v>1</v>
      </c>
    </row>
    <row r="47" spans="1:4" s="41" customFormat="1">
      <c r="A47" s="59" t="s">
        <v>146</v>
      </c>
      <c r="B47" s="106">
        <v>60</v>
      </c>
      <c r="C47" s="103" t="s">
        <v>892</v>
      </c>
      <c r="D47" s="103">
        <v>3</v>
      </c>
    </row>
    <row r="48" spans="1:4" s="41" customFormat="1">
      <c r="A48" s="255" t="s">
        <v>1704</v>
      </c>
      <c r="B48" s="118">
        <v>20</v>
      </c>
      <c r="C48" s="268" t="s">
        <v>892</v>
      </c>
      <c r="D48" s="268">
        <v>3</v>
      </c>
    </row>
    <row r="49" spans="1:4" s="41" customFormat="1">
      <c r="A49" s="59" t="s">
        <v>890</v>
      </c>
      <c r="B49" s="107">
        <v>31.5</v>
      </c>
      <c r="C49" s="103" t="s">
        <v>892</v>
      </c>
      <c r="D49" s="103">
        <v>2</v>
      </c>
    </row>
    <row r="50" spans="1:4" s="41" customFormat="1">
      <c r="A50" s="59" t="s">
        <v>96</v>
      </c>
      <c r="B50" s="107">
        <v>27</v>
      </c>
      <c r="C50" s="103" t="s">
        <v>927</v>
      </c>
      <c r="D50" s="103">
        <v>2</v>
      </c>
    </row>
    <row r="51" spans="1:4" s="41" customFormat="1">
      <c r="A51" s="59" t="s">
        <v>97</v>
      </c>
      <c r="B51" s="107">
        <v>27.5</v>
      </c>
      <c r="C51" s="103" t="s">
        <v>927</v>
      </c>
      <c r="D51" s="103">
        <v>2</v>
      </c>
    </row>
    <row r="52" spans="1:4" s="41" customFormat="1">
      <c r="A52" s="59" t="s">
        <v>1257</v>
      </c>
      <c r="B52" s="106">
        <v>16</v>
      </c>
      <c r="C52" s="103" t="s">
        <v>1258</v>
      </c>
      <c r="D52" s="103">
        <v>3</v>
      </c>
    </row>
    <row r="53" spans="1:4" s="41" customFormat="1">
      <c r="A53" s="59" t="s">
        <v>967</v>
      </c>
      <c r="B53" s="106">
        <v>32</v>
      </c>
      <c r="C53" s="103" t="s">
        <v>892</v>
      </c>
      <c r="D53" s="103">
        <v>3</v>
      </c>
    </row>
    <row r="54" spans="1:4" s="41" customFormat="1">
      <c r="A54" s="255" t="s">
        <v>967</v>
      </c>
      <c r="B54" s="270">
        <v>25</v>
      </c>
      <c r="C54" s="268" t="s">
        <v>1258</v>
      </c>
      <c r="D54" s="268">
        <v>3</v>
      </c>
    </row>
    <row r="55" spans="1:4" s="41" customFormat="1">
      <c r="A55" s="101" t="s">
        <v>968</v>
      </c>
      <c r="B55" s="110">
        <v>200</v>
      </c>
      <c r="C55" s="103" t="s">
        <v>490</v>
      </c>
      <c r="D55" s="103">
        <v>2</v>
      </c>
    </row>
    <row r="56" spans="1:4" s="41" customFormat="1">
      <c r="A56" s="101" t="s">
        <v>1253</v>
      </c>
      <c r="B56" s="106">
        <v>25</v>
      </c>
      <c r="C56" s="103" t="s">
        <v>1227</v>
      </c>
      <c r="D56" s="103">
        <v>3</v>
      </c>
    </row>
    <row r="57" spans="1:4" s="41" customFormat="1">
      <c r="A57" s="101" t="s">
        <v>692</v>
      </c>
      <c r="B57" s="107">
        <v>45</v>
      </c>
      <c r="C57" s="103" t="s">
        <v>892</v>
      </c>
      <c r="D57" s="103">
        <v>2</v>
      </c>
    </row>
    <row r="58" spans="1:4" s="41" customFormat="1">
      <c r="A58" s="101" t="s">
        <v>332</v>
      </c>
      <c r="B58" s="110">
        <v>22</v>
      </c>
      <c r="C58" s="103" t="s">
        <v>490</v>
      </c>
      <c r="D58" s="103">
        <v>2</v>
      </c>
    </row>
    <row r="59" spans="1:4" s="41" customFormat="1">
      <c r="A59" s="101" t="s">
        <v>333</v>
      </c>
      <c r="B59" s="110">
        <v>15</v>
      </c>
      <c r="C59" s="103" t="s">
        <v>490</v>
      </c>
      <c r="D59" s="103">
        <v>2</v>
      </c>
    </row>
    <row r="60" spans="1:4" s="41" customFormat="1">
      <c r="A60" s="101" t="s">
        <v>915</v>
      </c>
      <c r="B60" s="110">
        <v>40</v>
      </c>
      <c r="C60" s="103" t="s">
        <v>490</v>
      </c>
      <c r="D60" s="103">
        <v>2</v>
      </c>
    </row>
    <row r="61" spans="1:4" s="41" customFormat="1">
      <c r="A61" s="101" t="s">
        <v>915</v>
      </c>
      <c r="B61" s="106">
        <v>73</v>
      </c>
      <c r="C61" s="103" t="s">
        <v>892</v>
      </c>
      <c r="D61" s="103">
        <v>3</v>
      </c>
    </row>
    <row r="62" spans="1:4" s="41" customFormat="1">
      <c r="A62" s="101" t="s">
        <v>334</v>
      </c>
      <c r="B62" s="262">
        <v>26</v>
      </c>
      <c r="C62" s="103" t="s">
        <v>490</v>
      </c>
      <c r="D62" s="103">
        <v>1</v>
      </c>
    </row>
    <row r="63" spans="1:4" s="41" customFormat="1">
      <c r="A63" s="101" t="s">
        <v>1444</v>
      </c>
      <c r="B63" s="106">
        <v>85</v>
      </c>
      <c r="C63" s="103" t="s">
        <v>555</v>
      </c>
      <c r="D63" s="103">
        <v>3</v>
      </c>
    </row>
    <row r="64" spans="1:4" s="41" customFormat="1" ht="25.5">
      <c r="A64" s="112" t="s">
        <v>1695</v>
      </c>
      <c r="B64" s="106">
        <v>20</v>
      </c>
      <c r="C64" s="103" t="s">
        <v>1227</v>
      </c>
      <c r="D64" s="103">
        <v>3</v>
      </c>
    </row>
    <row r="65" spans="1:4" s="41" customFormat="1">
      <c r="A65" s="101" t="s">
        <v>1639</v>
      </c>
      <c r="B65" s="107">
        <v>193.5</v>
      </c>
      <c r="C65" s="103" t="s">
        <v>1227</v>
      </c>
      <c r="D65" s="103">
        <v>2</v>
      </c>
    </row>
    <row r="66" spans="1:4" s="41" customFormat="1">
      <c r="A66" s="101" t="s">
        <v>693</v>
      </c>
      <c r="B66" s="109">
        <v>68</v>
      </c>
      <c r="C66" s="103" t="s">
        <v>490</v>
      </c>
      <c r="D66" s="103">
        <v>1</v>
      </c>
    </row>
    <row r="67" spans="1:4" s="41" customFormat="1">
      <c r="A67" s="113" t="s">
        <v>335</v>
      </c>
      <c r="B67" s="261">
        <v>25</v>
      </c>
      <c r="C67" s="114" t="s">
        <v>490</v>
      </c>
      <c r="D67" s="114">
        <v>2</v>
      </c>
    </row>
    <row r="68" spans="1:4" s="41" customFormat="1">
      <c r="A68" s="101" t="s">
        <v>335</v>
      </c>
      <c r="B68" s="106">
        <v>66.5</v>
      </c>
      <c r="C68" s="103" t="s">
        <v>892</v>
      </c>
      <c r="D68" s="103">
        <v>3</v>
      </c>
    </row>
    <row r="69" spans="1:4" s="41" customFormat="1">
      <c r="A69" s="101" t="s">
        <v>336</v>
      </c>
      <c r="B69" s="106">
        <v>445</v>
      </c>
      <c r="C69" s="103" t="s">
        <v>892</v>
      </c>
      <c r="D69" s="103">
        <v>3</v>
      </c>
    </row>
    <row r="70" spans="1:4" s="41" customFormat="1" ht="15">
      <c r="A70" s="372" t="s">
        <v>695</v>
      </c>
      <c r="B70" s="372"/>
      <c r="C70" s="372"/>
      <c r="D70" s="372"/>
    </row>
    <row r="71" spans="1:4" s="41" customFormat="1">
      <c r="A71" s="265" t="s">
        <v>1593</v>
      </c>
      <c r="B71" s="110">
        <v>16</v>
      </c>
      <c r="C71" s="103" t="s">
        <v>490</v>
      </c>
      <c r="D71" s="209">
        <v>2</v>
      </c>
    </row>
    <row r="72" spans="1:4" s="41" customFormat="1">
      <c r="A72" s="101" t="s">
        <v>675</v>
      </c>
      <c r="B72" s="110">
        <v>89</v>
      </c>
      <c r="C72" s="103" t="s">
        <v>490</v>
      </c>
      <c r="D72" s="103">
        <v>2</v>
      </c>
    </row>
    <row r="73" spans="1:4" s="41" customFormat="1">
      <c r="A73" s="101" t="s">
        <v>1693</v>
      </c>
      <c r="B73" s="106">
        <v>25</v>
      </c>
      <c r="C73" s="103" t="s">
        <v>892</v>
      </c>
      <c r="D73" s="103">
        <v>3</v>
      </c>
    </row>
    <row r="74" spans="1:4" s="41" customFormat="1">
      <c r="A74" s="101" t="s">
        <v>911</v>
      </c>
      <c r="B74" s="109">
        <v>17.5</v>
      </c>
      <c r="C74" s="103" t="s">
        <v>490</v>
      </c>
      <c r="D74" s="103">
        <v>1</v>
      </c>
    </row>
    <row r="75" spans="1:4" s="41" customFormat="1">
      <c r="A75" s="101" t="s">
        <v>758</v>
      </c>
      <c r="B75" s="106">
        <v>90</v>
      </c>
      <c r="C75" s="103" t="s">
        <v>780</v>
      </c>
      <c r="D75" s="103">
        <v>3</v>
      </c>
    </row>
    <row r="76" spans="1:4" s="41" customFormat="1">
      <c r="A76" s="101" t="s">
        <v>1170</v>
      </c>
      <c r="B76" s="106">
        <v>46</v>
      </c>
      <c r="C76" s="103" t="s">
        <v>780</v>
      </c>
      <c r="D76" s="103">
        <v>3</v>
      </c>
    </row>
    <row r="77" spans="1:4" s="41" customFormat="1">
      <c r="A77" s="101" t="s">
        <v>676</v>
      </c>
      <c r="B77" s="110">
        <v>19</v>
      </c>
      <c r="C77" s="103" t="s">
        <v>490</v>
      </c>
      <c r="D77" s="103">
        <v>2</v>
      </c>
    </row>
    <row r="78" spans="1:4" s="41" customFormat="1">
      <c r="A78" s="101" t="s">
        <v>1115</v>
      </c>
      <c r="B78" s="107">
        <v>40</v>
      </c>
      <c r="C78" s="103" t="s">
        <v>892</v>
      </c>
      <c r="D78" s="103">
        <v>2</v>
      </c>
    </row>
    <row r="79" spans="1:4" s="41" customFormat="1">
      <c r="A79" s="101" t="s">
        <v>620</v>
      </c>
      <c r="B79" s="106">
        <v>78</v>
      </c>
      <c r="C79" s="103" t="s">
        <v>780</v>
      </c>
      <c r="D79" s="103">
        <v>3</v>
      </c>
    </row>
    <row r="80" spans="1:4" s="41" customFormat="1" ht="13.5" customHeight="1">
      <c r="A80" s="101" t="s">
        <v>824</v>
      </c>
      <c r="B80" s="260">
        <v>14</v>
      </c>
      <c r="C80" s="103" t="s">
        <v>892</v>
      </c>
      <c r="D80" s="103">
        <v>2</v>
      </c>
    </row>
    <row r="81" spans="1:6" s="41" customFormat="1">
      <c r="A81" s="101" t="s">
        <v>1505</v>
      </c>
      <c r="B81" s="106">
        <v>50</v>
      </c>
      <c r="C81" s="103" t="s">
        <v>780</v>
      </c>
      <c r="D81" s="103">
        <v>3</v>
      </c>
    </row>
    <row r="82" spans="1:6" s="41" customFormat="1">
      <c r="A82" s="101" t="s">
        <v>71</v>
      </c>
      <c r="B82" s="109">
        <v>77</v>
      </c>
      <c r="C82" s="103" t="s">
        <v>490</v>
      </c>
      <c r="D82" s="103">
        <v>1</v>
      </c>
    </row>
    <row r="83" spans="1:6" s="41" customFormat="1">
      <c r="A83" s="101" t="s">
        <v>731</v>
      </c>
      <c r="B83" s="109">
        <v>46</v>
      </c>
      <c r="C83" s="103" t="s">
        <v>490</v>
      </c>
      <c r="D83" s="103">
        <v>1</v>
      </c>
    </row>
    <row r="84" spans="1:6" s="41" customFormat="1">
      <c r="A84" s="101" t="s">
        <v>881</v>
      </c>
      <c r="B84" s="107">
        <v>365</v>
      </c>
      <c r="C84" s="103" t="s">
        <v>780</v>
      </c>
      <c r="D84" s="103">
        <v>2</v>
      </c>
    </row>
    <row r="85" spans="1:6" s="41" customFormat="1">
      <c r="A85" s="101" t="s">
        <v>2102</v>
      </c>
      <c r="B85" s="106">
        <v>140</v>
      </c>
      <c r="C85" s="103" t="s">
        <v>577</v>
      </c>
      <c r="D85" s="103">
        <v>3</v>
      </c>
    </row>
    <row r="86" spans="1:6" s="41" customFormat="1">
      <c r="A86" s="101" t="s">
        <v>1548</v>
      </c>
      <c r="B86" s="107">
        <v>33</v>
      </c>
      <c r="C86" s="103" t="s">
        <v>1227</v>
      </c>
      <c r="D86" s="103">
        <v>2</v>
      </c>
    </row>
    <row r="87" spans="1:6" s="41" customFormat="1">
      <c r="A87" s="101" t="s">
        <v>729</v>
      </c>
      <c r="B87" s="109">
        <v>4.5</v>
      </c>
      <c r="C87" s="103" t="s">
        <v>490</v>
      </c>
      <c r="D87" s="103">
        <v>1</v>
      </c>
    </row>
    <row r="88" spans="1:6" s="41" customFormat="1">
      <c r="A88" s="101" t="s">
        <v>1226</v>
      </c>
      <c r="B88" s="107">
        <v>84</v>
      </c>
      <c r="C88" s="103" t="s">
        <v>1227</v>
      </c>
      <c r="D88" s="103">
        <v>2</v>
      </c>
    </row>
    <row r="89" spans="1:6" s="41" customFormat="1">
      <c r="A89" s="101" t="s">
        <v>730</v>
      </c>
      <c r="B89" s="110">
        <v>64</v>
      </c>
      <c r="C89" s="103" t="s">
        <v>490</v>
      </c>
      <c r="D89" s="103">
        <v>2</v>
      </c>
      <c r="F89" s="78"/>
    </row>
    <row r="90" spans="1:6" s="41" customFormat="1">
      <c r="A90" s="113" t="s">
        <v>1233</v>
      </c>
      <c r="B90" s="263">
        <v>14</v>
      </c>
      <c r="C90" s="114" t="s">
        <v>490</v>
      </c>
      <c r="D90" s="114">
        <v>1</v>
      </c>
      <c r="F90" s="78"/>
    </row>
    <row r="91" spans="1:6" s="41" customFormat="1">
      <c r="A91" s="101" t="s">
        <v>935</v>
      </c>
      <c r="B91" s="148">
        <v>15</v>
      </c>
      <c r="C91" s="103" t="s">
        <v>490</v>
      </c>
      <c r="D91" s="103">
        <v>3</v>
      </c>
      <c r="F91" s="247"/>
    </row>
    <row r="92" spans="1:6" s="41" customFormat="1">
      <c r="A92" s="101" t="s">
        <v>821</v>
      </c>
      <c r="B92" s="106">
        <v>103</v>
      </c>
      <c r="C92" s="103" t="s">
        <v>1227</v>
      </c>
      <c r="D92" s="103">
        <v>3</v>
      </c>
      <c r="F92" s="78"/>
    </row>
    <row r="93" spans="1:6" s="41" customFormat="1">
      <c r="A93" s="101" t="s">
        <v>936</v>
      </c>
      <c r="B93" s="109">
        <v>102.5</v>
      </c>
      <c r="C93" s="103" t="s">
        <v>490</v>
      </c>
      <c r="D93" s="103">
        <v>1</v>
      </c>
      <c r="F93" s="78"/>
    </row>
    <row r="94" spans="1:6" s="41" customFormat="1">
      <c r="A94" s="101" t="s">
        <v>910</v>
      </c>
      <c r="B94" s="109">
        <v>47</v>
      </c>
      <c r="C94" s="103" t="s">
        <v>490</v>
      </c>
      <c r="D94" s="103">
        <v>1</v>
      </c>
    </row>
    <row r="95" spans="1:6" s="41" customFormat="1" ht="25.5">
      <c r="A95" s="61" t="s">
        <v>585</v>
      </c>
      <c r="B95" s="109">
        <v>809</v>
      </c>
      <c r="C95" s="103" t="s">
        <v>490</v>
      </c>
      <c r="D95" s="103">
        <v>1</v>
      </c>
    </row>
    <row r="96" spans="1:6" s="41" customFormat="1" ht="15">
      <c r="A96" s="372" t="s">
        <v>163</v>
      </c>
      <c r="B96" s="372"/>
      <c r="C96" s="372"/>
      <c r="D96" s="372"/>
    </row>
    <row r="97" spans="1:4" s="41" customFormat="1">
      <c r="A97" s="101" t="s">
        <v>224</v>
      </c>
      <c r="B97" s="102">
        <v>67</v>
      </c>
      <c r="C97" s="103" t="s">
        <v>927</v>
      </c>
      <c r="D97" s="103">
        <v>1</v>
      </c>
    </row>
    <row r="98" spans="1:4" s="41" customFormat="1">
      <c r="A98" s="101" t="s">
        <v>1171</v>
      </c>
      <c r="B98" s="110">
        <v>66</v>
      </c>
      <c r="C98" s="103" t="s">
        <v>490</v>
      </c>
      <c r="D98" s="103">
        <v>2</v>
      </c>
    </row>
    <row r="99" spans="1:4" s="41" customFormat="1">
      <c r="A99" s="101" t="s">
        <v>922</v>
      </c>
      <c r="B99" s="110">
        <f>10+7.5+17+2.5+7</f>
        <v>44</v>
      </c>
      <c r="C99" s="103" t="s">
        <v>490</v>
      </c>
      <c r="D99" s="103">
        <v>2</v>
      </c>
    </row>
    <row r="100" spans="1:4" s="41" customFormat="1">
      <c r="A100" s="101" t="s">
        <v>1131</v>
      </c>
      <c r="B100" s="106">
        <v>28</v>
      </c>
      <c r="C100" s="103" t="s">
        <v>892</v>
      </c>
      <c r="D100" s="103">
        <v>3</v>
      </c>
    </row>
    <row r="101" spans="1:4" s="41" customFormat="1" ht="12.75" customHeight="1">
      <c r="A101" s="101" t="s">
        <v>1131</v>
      </c>
      <c r="B101" s="109">
        <v>20</v>
      </c>
      <c r="C101" s="103" t="s">
        <v>490</v>
      </c>
      <c r="D101" s="103">
        <v>1</v>
      </c>
    </row>
    <row r="102" spans="1:4" s="41" customFormat="1">
      <c r="A102" s="101" t="s">
        <v>1131</v>
      </c>
      <c r="B102" s="110">
        <v>66</v>
      </c>
      <c r="C102" s="103" t="s">
        <v>490</v>
      </c>
      <c r="D102" s="103">
        <v>2</v>
      </c>
    </row>
    <row r="103" spans="1:4" s="41" customFormat="1">
      <c r="A103" s="376" t="s">
        <v>1919</v>
      </c>
      <c r="B103" s="108">
        <v>78.5</v>
      </c>
      <c r="C103" s="103" t="s">
        <v>927</v>
      </c>
      <c r="D103" s="103">
        <v>2</v>
      </c>
    </row>
    <row r="104" spans="1:4" s="41" customFormat="1">
      <c r="A104" s="377"/>
      <c r="B104" s="108">
        <v>43</v>
      </c>
      <c r="C104" s="103" t="s">
        <v>927</v>
      </c>
      <c r="D104" s="103">
        <v>3</v>
      </c>
    </row>
    <row r="105" spans="1:4" s="41" customFormat="1">
      <c r="A105" s="378"/>
      <c r="B105" s="108">
        <v>24</v>
      </c>
      <c r="C105" s="103" t="s">
        <v>975</v>
      </c>
      <c r="D105" s="103">
        <v>3</v>
      </c>
    </row>
    <row r="106" spans="1:4" s="41" customFormat="1">
      <c r="A106" s="101" t="s">
        <v>1083</v>
      </c>
      <c r="B106" s="110">
        <v>673</v>
      </c>
      <c r="C106" s="103" t="s">
        <v>490</v>
      </c>
      <c r="D106" s="103">
        <v>2</v>
      </c>
    </row>
    <row r="107" spans="1:4" s="41" customFormat="1">
      <c r="A107" s="101" t="s">
        <v>925</v>
      </c>
      <c r="B107" s="110">
        <v>62</v>
      </c>
      <c r="C107" s="103" t="s">
        <v>490</v>
      </c>
      <c r="D107" s="103">
        <v>2</v>
      </c>
    </row>
    <row r="108" spans="1:4" s="41" customFormat="1">
      <c r="A108" s="101" t="s">
        <v>264</v>
      </c>
      <c r="B108" s="106">
        <v>20</v>
      </c>
      <c r="C108" s="103" t="s">
        <v>892</v>
      </c>
      <c r="D108" s="103">
        <v>3</v>
      </c>
    </row>
    <row r="109" spans="1:4" s="41" customFormat="1">
      <c r="A109" s="101" t="s">
        <v>1179</v>
      </c>
      <c r="B109" s="110">
        <v>27</v>
      </c>
      <c r="C109" s="103" t="s">
        <v>490</v>
      </c>
      <c r="D109" s="103">
        <v>2</v>
      </c>
    </row>
    <row r="110" spans="1:4" s="41" customFormat="1">
      <c r="A110" s="101" t="s">
        <v>139</v>
      </c>
      <c r="B110" s="102">
        <v>25</v>
      </c>
      <c r="C110" s="108" t="s">
        <v>1227</v>
      </c>
      <c r="D110" s="103">
        <v>1</v>
      </c>
    </row>
    <row r="111" spans="1:4" s="41" customFormat="1">
      <c r="A111" s="101" t="s">
        <v>926</v>
      </c>
      <c r="B111" s="102">
        <v>99</v>
      </c>
      <c r="C111" s="103" t="s">
        <v>927</v>
      </c>
      <c r="D111" s="103">
        <v>1</v>
      </c>
    </row>
    <row r="112" spans="1:4" s="41" customFormat="1">
      <c r="A112" s="101" t="s">
        <v>1015</v>
      </c>
      <c r="B112" s="109">
        <v>70</v>
      </c>
      <c r="C112" s="103" t="s">
        <v>490</v>
      </c>
      <c r="D112" s="103">
        <v>1</v>
      </c>
    </row>
    <row r="113" spans="1:4" s="41" customFormat="1">
      <c r="A113" s="101" t="s">
        <v>353</v>
      </c>
      <c r="B113" s="107">
        <v>30</v>
      </c>
      <c r="C113" s="103" t="s">
        <v>892</v>
      </c>
      <c r="D113" s="103">
        <v>2</v>
      </c>
    </row>
    <row r="114" spans="1:4" s="41" customFormat="1">
      <c r="A114" s="101" t="s">
        <v>1898</v>
      </c>
      <c r="B114" s="106">
        <v>10</v>
      </c>
      <c r="C114" s="103" t="s">
        <v>892</v>
      </c>
      <c r="D114" s="103">
        <v>3</v>
      </c>
    </row>
    <row r="115" spans="1:4" s="41" customFormat="1">
      <c r="A115" s="101" t="s">
        <v>33</v>
      </c>
      <c r="B115" s="107">
        <v>40</v>
      </c>
      <c r="C115" s="103" t="s">
        <v>892</v>
      </c>
      <c r="D115" s="103">
        <v>2</v>
      </c>
    </row>
    <row r="116" spans="1:4" s="41" customFormat="1">
      <c r="A116" s="101" t="s">
        <v>311</v>
      </c>
      <c r="B116" s="107">
        <v>41</v>
      </c>
      <c r="C116" s="103" t="s">
        <v>892</v>
      </c>
      <c r="D116" s="103">
        <v>2</v>
      </c>
    </row>
    <row r="117" spans="1:4" s="41" customFormat="1">
      <c r="A117" s="101" t="s">
        <v>900</v>
      </c>
      <c r="B117" s="107">
        <v>43</v>
      </c>
      <c r="C117" s="103" t="s">
        <v>1227</v>
      </c>
      <c r="D117" s="103">
        <v>2</v>
      </c>
    </row>
    <row r="118" spans="1:4" s="41" customFormat="1">
      <c r="A118" s="101" t="s">
        <v>31</v>
      </c>
      <c r="B118" s="107">
        <v>53</v>
      </c>
      <c r="C118" s="103" t="s">
        <v>892</v>
      </c>
      <c r="D118" s="103">
        <v>2</v>
      </c>
    </row>
    <row r="119" spans="1:4" s="41" customFormat="1">
      <c r="A119" s="101" t="s">
        <v>32</v>
      </c>
      <c r="B119" s="106">
        <v>155</v>
      </c>
      <c r="C119" s="103" t="s">
        <v>892</v>
      </c>
      <c r="D119" s="103">
        <v>3</v>
      </c>
    </row>
    <row r="120" spans="1:4" s="41" customFormat="1">
      <c r="A120" s="264" t="s">
        <v>1503</v>
      </c>
      <c r="B120" s="107">
        <v>147</v>
      </c>
      <c r="C120" s="103" t="s">
        <v>892</v>
      </c>
      <c r="D120" s="103">
        <v>2</v>
      </c>
    </row>
    <row r="121" spans="1:4" s="41" customFormat="1" ht="15">
      <c r="A121" s="372" t="s">
        <v>265</v>
      </c>
      <c r="B121" s="372"/>
      <c r="C121" s="372"/>
      <c r="D121" s="372"/>
    </row>
    <row r="122" spans="1:4" s="41" customFormat="1">
      <c r="A122" s="101" t="s">
        <v>1156</v>
      </c>
      <c r="B122" s="108"/>
      <c r="C122" s="103"/>
      <c r="D122" s="103" t="s">
        <v>780</v>
      </c>
    </row>
    <row r="123" spans="1:4" s="41" customFormat="1">
      <c r="A123" s="202" t="s">
        <v>1599</v>
      </c>
      <c r="B123" s="118">
        <v>15</v>
      </c>
      <c r="C123" s="103" t="s">
        <v>1195</v>
      </c>
      <c r="D123" s="103">
        <v>3</v>
      </c>
    </row>
    <row r="124" spans="1:4" s="41" customFormat="1">
      <c r="A124" s="101" t="s">
        <v>1899</v>
      </c>
      <c r="B124" s="116">
        <v>7</v>
      </c>
      <c r="C124" s="103" t="s">
        <v>490</v>
      </c>
      <c r="D124" s="103">
        <v>2</v>
      </c>
    </row>
    <row r="125" spans="1:4" s="41" customFormat="1">
      <c r="A125" s="101" t="s">
        <v>1899</v>
      </c>
      <c r="B125" s="118">
        <v>46</v>
      </c>
      <c r="C125" s="103" t="s">
        <v>975</v>
      </c>
      <c r="D125" s="103">
        <v>3</v>
      </c>
    </row>
    <row r="126" spans="1:4" s="41" customFormat="1">
      <c r="A126" s="101" t="s">
        <v>1157</v>
      </c>
      <c r="B126" s="106">
        <v>90</v>
      </c>
      <c r="C126" s="103" t="s">
        <v>975</v>
      </c>
      <c r="D126" s="103">
        <v>3</v>
      </c>
    </row>
    <row r="127" spans="1:4" s="41" customFormat="1">
      <c r="A127" s="101" t="s">
        <v>544</v>
      </c>
      <c r="B127" s="106">
        <f>2*8</f>
        <v>16</v>
      </c>
      <c r="C127" s="103" t="s">
        <v>892</v>
      </c>
      <c r="D127" s="103">
        <v>3</v>
      </c>
    </row>
    <row r="128" spans="1:4" s="41" customFormat="1">
      <c r="A128" s="101" t="s">
        <v>1196</v>
      </c>
      <c r="B128" s="106">
        <v>26</v>
      </c>
      <c r="C128" s="103" t="s">
        <v>998</v>
      </c>
      <c r="D128" s="103">
        <v>3</v>
      </c>
    </row>
    <row r="129" spans="1:4" s="41" customFormat="1">
      <c r="A129" s="59" t="s">
        <v>599</v>
      </c>
      <c r="B129" s="106">
        <v>20</v>
      </c>
      <c r="C129" s="103" t="s">
        <v>1227</v>
      </c>
      <c r="D129" s="103">
        <v>3</v>
      </c>
    </row>
    <row r="130" spans="1:4" s="41" customFormat="1">
      <c r="A130" s="101" t="s">
        <v>1197</v>
      </c>
      <c r="B130" s="102">
        <v>55</v>
      </c>
      <c r="C130" s="103" t="s">
        <v>1198</v>
      </c>
      <c r="D130" s="103">
        <v>1</v>
      </c>
    </row>
    <row r="131" spans="1:4" s="41" customFormat="1">
      <c r="A131" s="211" t="s">
        <v>1943</v>
      </c>
      <c r="B131" s="106">
        <v>67.5</v>
      </c>
      <c r="C131" s="272" t="s">
        <v>1942</v>
      </c>
      <c r="D131" s="272">
        <v>3</v>
      </c>
    </row>
    <row r="132" spans="1:4" s="41" customFormat="1" ht="15">
      <c r="A132" s="372" t="s">
        <v>44</v>
      </c>
      <c r="B132" s="372"/>
      <c r="C132" s="372"/>
      <c r="D132" s="372"/>
    </row>
    <row r="133" spans="1:4" s="41" customFormat="1">
      <c r="A133" s="101" t="s">
        <v>1199</v>
      </c>
      <c r="B133" s="109">
        <v>35</v>
      </c>
      <c r="C133" s="103" t="s">
        <v>490</v>
      </c>
      <c r="D133" s="103">
        <v>1</v>
      </c>
    </row>
    <row r="134" spans="1:4" s="41" customFormat="1">
      <c r="A134" s="101" t="s">
        <v>1670</v>
      </c>
      <c r="B134" s="106">
        <v>43</v>
      </c>
      <c r="C134" s="108" t="s">
        <v>1227</v>
      </c>
      <c r="D134" s="103">
        <v>3</v>
      </c>
    </row>
    <row r="135" spans="1:4" s="41" customFormat="1">
      <c r="A135" s="101" t="s">
        <v>1498</v>
      </c>
      <c r="B135" s="107">
        <v>168</v>
      </c>
      <c r="C135" s="103" t="s">
        <v>554</v>
      </c>
      <c r="D135" s="103">
        <v>2</v>
      </c>
    </row>
    <row r="136" spans="1:4" s="41" customFormat="1">
      <c r="A136" s="101" t="s">
        <v>228</v>
      </c>
      <c r="B136" s="110">
        <v>85</v>
      </c>
      <c r="C136" s="103" t="s">
        <v>490</v>
      </c>
      <c r="D136" s="103">
        <v>2</v>
      </c>
    </row>
    <row r="137" spans="1:4" s="41" customFormat="1">
      <c r="A137" s="101" t="s">
        <v>1200</v>
      </c>
      <c r="B137" s="109">
        <v>86</v>
      </c>
      <c r="C137" s="103" t="s">
        <v>490</v>
      </c>
      <c r="D137" s="103">
        <v>1</v>
      </c>
    </row>
    <row r="138" spans="1:4" s="41" customFormat="1">
      <c r="A138" s="101" t="s">
        <v>960</v>
      </c>
      <c r="B138" s="106">
        <v>145</v>
      </c>
      <c r="C138" s="103" t="s">
        <v>798</v>
      </c>
      <c r="D138" s="103">
        <v>3</v>
      </c>
    </row>
    <row r="139" spans="1:4" s="41" customFormat="1" ht="15">
      <c r="A139" s="372" t="s">
        <v>1219</v>
      </c>
      <c r="B139" s="372"/>
      <c r="C139" s="372"/>
      <c r="D139" s="372"/>
    </row>
    <row r="140" spans="1:4" s="41" customFormat="1">
      <c r="A140" s="101" t="s">
        <v>840</v>
      </c>
      <c r="B140" s="110">
        <v>19</v>
      </c>
      <c r="C140" s="103" t="s">
        <v>490</v>
      </c>
      <c r="D140" s="103">
        <v>2</v>
      </c>
    </row>
    <row r="141" spans="1:4" s="41" customFormat="1">
      <c r="A141" s="101" t="s">
        <v>956</v>
      </c>
      <c r="B141" s="102">
        <v>103</v>
      </c>
      <c r="C141" s="103" t="s">
        <v>1227</v>
      </c>
      <c r="D141" s="103">
        <v>1</v>
      </c>
    </row>
    <row r="142" spans="1:4" s="41" customFormat="1">
      <c r="A142" s="101" t="s">
        <v>957</v>
      </c>
      <c r="B142" s="102">
        <v>35</v>
      </c>
      <c r="C142" s="103" t="s">
        <v>554</v>
      </c>
      <c r="D142" s="103">
        <v>1</v>
      </c>
    </row>
    <row r="143" spans="1:4" s="41" customFormat="1">
      <c r="A143" s="101" t="s">
        <v>957</v>
      </c>
      <c r="B143" s="107">
        <v>10</v>
      </c>
      <c r="C143" s="103" t="s">
        <v>554</v>
      </c>
      <c r="D143" s="103">
        <v>2</v>
      </c>
    </row>
    <row r="144" spans="1:4" s="41" customFormat="1">
      <c r="A144" s="101" t="s">
        <v>1097</v>
      </c>
      <c r="B144" s="107">
        <v>76</v>
      </c>
      <c r="C144" s="103" t="s">
        <v>638</v>
      </c>
      <c r="D144" s="103">
        <v>2</v>
      </c>
    </row>
    <row r="145" spans="1:4" s="41" customFormat="1">
      <c r="A145" s="101" t="s">
        <v>938</v>
      </c>
      <c r="B145" s="110">
        <v>29</v>
      </c>
      <c r="C145" s="103" t="s">
        <v>490</v>
      </c>
      <c r="D145" s="103">
        <v>2</v>
      </c>
    </row>
    <row r="146" spans="1:4" s="41" customFormat="1">
      <c r="A146" s="101" t="s">
        <v>1578</v>
      </c>
      <c r="B146" s="109">
        <v>104</v>
      </c>
      <c r="C146" s="103" t="s">
        <v>490</v>
      </c>
      <c r="D146" s="103">
        <v>1</v>
      </c>
    </row>
    <row r="147" spans="1:4" s="41" customFormat="1">
      <c r="A147" s="101" t="s">
        <v>973</v>
      </c>
      <c r="B147" s="110">
        <v>70</v>
      </c>
      <c r="C147" s="103" t="s">
        <v>490</v>
      </c>
      <c r="D147" s="103">
        <v>2</v>
      </c>
    </row>
    <row r="148" spans="1:4" s="41" customFormat="1">
      <c r="A148" s="101" t="s">
        <v>1596</v>
      </c>
      <c r="B148" s="106">
        <v>25</v>
      </c>
      <c r="C148" s="103"/>
      <c r="D148" s="103">
        <v>3</v>
      </c>
    </row>
    <row r="149" spans="1:4" s="41" customFormat="1">
      <c r="A149" s="211" t="s">
        <v>1094</v>
      </c>
      <c r="B149" s="108">
        <v>2</v>
      </c>
      <c r="C149" s="103" t="s">
        <v>1095</v>
      </c>
      <c r="D149" s="103" t="s">
        <v>1096</v>
      </c>
    </row>
    <row r="150" spans="1:4" s="41" customFormat="1" ht="15">
      <c r="A150" s="372" t="s">
        <v>863</v>
      </c>
      <c r="B150" s="372"/>
      <c r="C150" s="372"/>
      <c r="D150" s="372"/>
    </row>
    <row r="151" spans="1:4" s="41" customFormat="1">
      <c r="A151" s="101" t="s">
        <v>977</v>
      </c>
      <c r="B151" s="110">
        <v>10</v>
      </c>
      <c r="C151" s="103" t="s">
        <v>490</v>
      </c>
      <c r="D151" s="103">
        <v>2</v>
      </c>
    </row>
    <row r="152" spans="1:4" s="41" customFormat="1" ht="25.5">
      <c r="A152" s="203" t="s">
        <v>1549</v>
      </c>
      <c r="B152" s="107">
        <v>107</v>
      </c>
      <c r="C152" s="103" t="s">
        <v>780</v>
      </c>
      <c r="D152" s="103">
        <v>2</v>
      </c>
    </row>
    <row r="153" spans="1:4" s="41" customFormat="1">
      <c r="A153" s="115" t="s">
        <v>548</v>
      </c>
      <c r="B153" s="260">
        <v>82</v>
      </c>
      <c r="C153" s="103" t="s">
        <v>892</v>
      </c>
      <c r="D153" s="103">
        <v>2</v>
      </c>
    </row>
    <row r="154" spans="1:4" s="41" customFormat="1">
      <c r="A154" s="101" t="s">
        <v>974</v>
      </c>
      <c r="B154" s="106">
        <v>22</v>
      </c>
      <c r="C154" s="103" t="s">
        <v>975</v>
      </c>
      <c r="D154" s="103">
        <v>3</v>
      </c>
    </row>
    <row r="155" spans="1:4" s="41" customFormat="1">
      <c r="A155" s="101" t="s">
        <v>976</v>
      </c>
      <c r="B155" s="106">
        <v>80</v>
      </c>
      <c r="C155" s="103" t="s">
        <v>892</v>
      </c>
      <c r="D155" s="103">
        <v>3</v>
      </c>
    </row>
    <row r="156" spans="1:4" s="41" customFormat="1">
      <c r="A156" s="101" t="s">
        <v>852</v>
      </c>
      <c r="B156" s="110">
        <v>159</v>
      </c>
      <c r="C156" s="103" t="s">
        <v>490</v>
      </c>
      <c r="D156" s="103">
        <v>2</v>
      </c>
    </row>
    <row r="157" spans="1:4" s="41" customFormat="1">
      <c r="A157" s="101" t="s">
        <v>453</v>
      </c>
      <c r="B157" s="110">
        <v>50</v>
      </c>
      <c r="C157" s="103" t="s">
        <v>490</v>
      </c>
      <c r="D157" s="103">
        <v>2</v>
      </c>
    </row>
    <row r="158" spans="1:4" s="41" customFormat="1">
      <c r="A158" s="101" t="s">
        <v>481</v>
      </c>
      <c r="B158" s="102">
        <v>345</v>
      </c>
      <c r="C158" s="103" t="s">
        <v>554</v>
      </c>
      <c r="D158" s="103">
        <v>1</v>
      </c>
    </row>
    <row r="159" spans="1:4" s="41" customFormat="1">
      <c r="A159" s="101" t="s">
        <v>843</v>
      </c>
      <c r="B159" s="102">
        <v>80</v>
      </c>
      <c r="C159" s="103" t="s">
        <v>892</v>
      </c>
      <c r="D159" s="103">
        <v>1</v>
      </c>
    </row>
    <row r="160" spans="1:4" s="41" customFormat="1" ht="10.5" customHeight="1">
      <c r="A160" s="59" t="s">
        <v>1910</v>
      </c>
      <c r="B160" s="106">
        <v>28</v>
      </c>
      <c r="C160" s="103" t="s">
        <v>892</v>
      </c>
      <c r="D160" s="103">
        <v>3</v>
      </c>
    </row>
    <row r="161" spans="2:4" s="41" customFormat="1">
      <c r="B161" s="97">
        <f>SUM(B5:B160)</f>
        <v>12766</v>
      </c>
      <c r="C161" s="98"/>
      <c r="D161" s="98"/>
    </row>
    <row r="162" spans="2:4" s="41" customFormat="1" ht="15" customHeight="1">
      <c r="B162" s="97"/>
      <c r="C162" s="98"/>
      <c r="D162" s="98"/>
    </row>
    <row r="566" spans="3:3">
      <c r="C566" s="97"/>
    </row>
  </sheetData>
  <autoFilter ref="A2:D161"/>
  <sortState ref="A144:H152">
    <sortCondition ref="A144"/>
  </sortState>
  <mergeCells count="12">
    <mergeCell ref="A150:D150"/>
    <mergeCell ref="A70:D70"/>
    <mergeCell ref="A96:D96"/>
    <mergeCell ref="A121:D121"/>
    <mergeCell ref="A132:D132"/>
    <mergeCell ref="A2:C2"/>
    <mergeCell ref="A5:A11"/>
    <mergeCell ref="A43:D43"/>
    <mergeCell ref="A4:D4"/>
    <mergeCell ref="A139:D139"/>
    <mergeCell ref="A14:A16"/>
    <mergeCell ref="A103:A105"/>
  </mergeCells>
  <phoneticPr fontId="0" type="noConversion"/>
  <pageMargins left="0.35433070866141736" right="0.35433070866141736" top="0.59055118110236227" bottom="0.59055118110236227" header="0.51181102362204722" footer="0.51181102362204722"/>
  <pageSetup paperSize="9" scale="85" orientation="portrait" r:id="rId1"/>
  <headerFooter alignWithMargins="0"/>
  <rowBreaks count="1" manualBreakCount="1">
    <brk id="161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sheetPr codeName="Foglio7"/>
  <dimension ref="A1:C1178"/>
  <sheetViews>
    <sheetView zoomScaleNormal="100" workbookViewId="0">
      <pane xSplit="1" topLeftCell="B1" activePane="topRight" state="frozen"/>
      <selection activeCell="A55" sqref="A55"/>
      <selection pane="topRight" activeCell="A2" sqref="A2:C2"/>
    </sheetView>
  </sheetViews>
  <sheetFormatPr defaultRowHeight="12.75"/>
  <cols>
    <col min="1" max="1" width="36.7109375" style="42" customWidth="1"/>
    <col min="2" max="2" width="11" style="42" customWidth="1"/>
    <col min="3" max="3" width="25" style="42" customWidth="1"/>
    <col min="4" max="16384" width="9.140625" style="42"/>
  </cols>
  <sheetData>
    <row r="1" spans="1:3">
      <c r="A1" s="120"/>
      <c r="B1" s="121"/>
      <c r="C1" s="121"/>
    </row>
    <row r="2" spans="1:3" ht="18.75">
      <c r="A2" s="362" t="s">
        <v>2132</v>
      </c>
      <c r="B2" s="362"/>
      <c r="C2" s="362"/>
    </row>
    <row r="3" spans="1:3" ht="14.25">
      <c r="A3" s="122" t="s">
        <v>41</v>
      </c>
      <c r="B3" s="123" t="s">
        <v>42</v>
      </c>
      <c r="C3" s="124" t="s">
        <v>609</v>
      </c>
    </row>
    <row r="4" spans="1:3" ht="30" customHeight="1">
      <c r="A4" s="60" t="s">
        <v>124</v>
      </c>
      <c r="B4" s="125">
        <v>84</v>
      </c>
      <c r="C4" s="125">
        <v>1</v>
      </c>
    </row>
    <row r="5" spans="1:3" ht="39" customHeight="1">
      <c r="A5" s="60" t="s">
        <v>791</v>
      </c>
      <c r="B5" s="125"/>
      <c r="C5" s="125">
        <v>3</v>
      </c>
    </row>
    <row r="6" spans="1:3" ht="14.25">
      <c r="A6" s="60" t="s">
        <v>422</v>
      </c>
      <c r="B6" s="125">
        <v>43</v>
      </c>
      <c r="C6" s="125">
        <v>1</v>
      </c>
    </row>
    <row r="7" spans="1:3" ht="14.25">
      <c r="A7" s="60" t="s">
        <v>988</v>
      </c>
      <c r="B7" s="125"/>
      <c r="C7" s="125">
        <v>8</v>
      </c>
    </row>
    <row r="8" spans="1:3" ht="14.25">
      <c r="A8" s="60" t="s">
        <v>989</v>
      </c>
      <c r="B8" s="125">
        <v>98</v>
      </c>
      <c r="C8" s="125">
        <v>1</v>
      </c>
    </row>
    <row r="9" spans="1:3" ht="14.25">
      <c r="A9" s="60"/>
      <c r="B9" s="125">
        <v>102</v>
      </c>
      <c r="C9" s="125">
        <v>2</v>
      </c>
    </row>
    <row r="10" spans="1:3" ht="14.25">
      <c r="A10" s="60"/>
      <c r="B10" s="125">
        <v>138</v>
      </c>
      <c r="C10" s="125">
        <v>1</v>
      </c>
    </row>
    <row r="11" spans="1:3" ht="14.25">
      <c r="A11" s="60"/>
      <c r="B11" s="125">
        <v>163</v>
      </c>
      <c r="C11" s="125">
        <v>2</v>
      </c>
    </row>
    <row r="12" spans="1:3" ht="14.25">
      <c r="A12" s="60" t="s">
        <v>1210</v>
      </c>
      <c r="B12" s="125" t="s">
        <v>1162</v>
      </c>
      <c r="C12" s="125">
        <f>4+1</f>
        <v>5</v>
      </c>
    </row>
    <row r="13" spans="1:3" ht="14.25">
      <c r="A13" s="60" t="s">
        <v>1183</v>
      </c>
      <c r="B13" s="125"/>
      <c r="C13" s="125">
        <v>5</v>
      </c>
    </row>
    <row r="14" spans="1:3" ht="33" customHeight="1">
      <c r="A14" s="47" t="s">
        <v>1582</v>
      </c>
      <c r="B14" s="128"/>
      <c r="C14" s="125">
        <v>1</v>
      </c>
    </row>
    <row r="15" spans="1:3" ht="29.25" customHeight="1">
      <c r="A15" s="60" t="s">
        <v>2123</v>
      </c>
      <c r="B15" s="125"/>
      <c r="C15" s="125">
        <v>1</v>
      </c>
    </row>
    <row r="16" spans="1:3" ht="14.25">
      <c r="A16" s="60" t="s">
        <v>965</v>
      </c>
      <c r="B16" s="125"/>
      <c r="C16" s="125">
        <v>1</v>
      </c>
    </row>
    <row r="17" spans="1:3" ht="14.25">
      <c r="A17" s="60" t="s">
        <v>966</v>
      </c>
      <c r="B17" s="125">
        <v>17</v>
      </c>
      <c r="C17" s="125">
        <v>2</v>
      </c>
    </row>
    <row r="18" spans="1:3" ht="14.25">
      <c r="A18" s="60"/>
      <c r="B18" s="125">
        <v>8</v>
      </c>
      <c r="C18" s="125">
        <v>1</v>
      </c>
    </row>
    <row r="19" spans="1:3" ht="14.25">
      <c r="A19" s="60" t="s">
        <v>310</v>
      </c>
      <c r="B19" s="125">
        <v>15</v>
      </c>
      <c r="C19" s="125">
        <v>1</v>
      </c>
    </row>
    <row r="20" spans="1:3" ht="14.25">
      <c r="A20" s="60"/>
      <c r="B20" s="125" t="s">
        <v>771</v>
      </c>
      <c r="C20" s="125">
        <v>2</v>
      </c>
    </row>
    <row r="21" spans="1:3" ht="14.25">
      <c r="A21" s="60"/>
      <c r="B21" s="125">
        <v>49</v>
      </c>
      <c r="C21" s="125">
        <v>1</v>
      </c>
    </row>
    <row r="22" spans="1:3" ht="14.25">
      <c r="A22" s="60"/>
      <c r="B22" s="125">
        <v>71</v>
      </c>
      <c r="C22" s="125">
        <v>3</v>
      </c>
    </row>
    <row r="23" spans="1:3" ht="14.25">
      <c r="A23" s="60"/>
      <c r="B23" s="125">
        <v>79</v>
      </c>
      <c r="C23" s="125">
        <v>1</v>
      </c>
    </row>
    <row r="24" spans="1:3" ht="14.25">
      <c r="A24" s="60"/>
      <c r="B24" s="125">
        <v>87</v>
      </c>
      <c r="C24" s="125">
        <v>2</v>
      </c>
    </row>
    <row r="25" spans="1:3" ht="14.25">
      <c r="A25" s="60" t="s">
        <v>772</v>
      </c>
      <c r="B25" s="125"/>
      <c r="C25" s="125">
        <v>4</v>
      </c>
    </row>
    <row r="26" spans="1:3" ht="14.25">
      <c r="A26" s="60" t="s">
        <v>773</v>
      </c>
      <c r="B26" s="125"/>
      <c r="C26" s="125">
        <v>6</v>
      </c>
    </row>
    <row r="27" spans="1:3" ht="14.25">
      <c r="A27" s="138" t="s">
        <v>1880</v>
      </c>
      <c r="B27" s="125"/>
      <c r="C27" s="125">
        <v>1</v>
      </c>
    </row>
    <row r="28" spans="1:3" ht="14.25">
      <c r="A28" s="60" t="s">
        <v>1347</v>
      </c>
      <c r="B28" s="125"/>
      <c r="C28" s="125">
        <v>2</v>
      </c>
    </row>
    <row r="29" spans="1:3" ht="14.25">
      <c r="A29" s="60" t="s">
        <v>512</v>
      </c>
      <c r="B29" s="125"/>
      <c r="C29" s="125">
        <v>4</v>
      </c>
    </row>
    <row r="30" spans="1:3" ht="14.25">
      <c r="A30" s="60" t="s">
        <v>188</v>
      </c>
      <c r="B30" s="125" t="s">
        <v>189</v>
      </c>
      <c r="C30" s="125">
        <v>1</v>
      </c>
    </row>
    <row r="31" spans="1:3" ht="14.25">
      <c r="A31" s="47" t="s">
        <v>668</v>
      </c>
      <c r="B31" s="125">
        <v>21</v>
      </c>
      <c r="C31" s="125">
        <v>1</v>
      </c>
    </row>
    <row r="32" spans="1:3" ht="14.25">
      <c r="A32" s="60" t="s">
        <v>783</v>
      </c>
      <c r="B32" s="125"/>
      <c r="C32" s="125">
        <v>2</v>
      </c>
    </row>
    <row r="33" spans="1:3" ht="14.25">
      <c r="A33" s="60" t="s">
        <v>993</v>
      </c>
      <c r="B33" s="125"/>
      <c r="C33" s="125">
        <v>1</v>
      </c>
    </row>
    <row r="34" spans="1:3" ht="14.25">
      <c r="A34" s="60" t="s">
        <v>579</v>
      </c>
      <c r="B34" s="125"/>
      <c r="C34" s="125">
        <v>7</v>
      </c>
    </row>
    <row r="35" spans="1:3" ht="14.25">
      <c r="A35" s="60" t="s">
        <v>1820</v>
      </c>
      <c r="B35" s="125"/>
      <c r="C35" s="125">
        <v>1</v>
      </c>
    </row>
    <row r="36" spans="1:3" ht="14.25">
      <c r="A36" s="60" t="s">
        <v>248</v>
      </c>
      <c r="B36" s="125"/>
      <c r="C36" s="125">
        <v>1</v>
      </c>
    </row>
    <row r="37" spans="1:3" ht="14.25" customHeight="1">
      <c r="A37" s="60" t="s">
        <v>2121</v>
      </c>
      <c r="B37" s="125" t="s">
        <v>11</v>
      </c>
      <c r="C37" s="125">
        <v>2</v>
      </c>
    </row>
    <row r="38" spans="1:3" ht="14.25">
      <c r="A38" s="60"/>
      <c r="B38" s="125" t="s">
        <v>12</v>
      </c>
      <c r="C38" s="125">
        <v>8</v>
      </c>
    </row>
    <row r="39" spans="1:3" ht="14.25">
      <c r="A39" s="60"/>
      <c r="B39" s="125" t="s">
        <v>13</v>
      </c>
      <c r="C39" s="125">
        <v>2</v>
      </c>
    </row>
    <row r="40" spans="1:3" ht="14.25">
      <c r="A40" s="60"/>
      <c r="B40" s="125" t="s">
        <v>14</v>
      </c>
      <c r="C40" s="125">
        <v>2</v>
      </c>
    </row>
    <row r="41" spans="1:3" ht="14.25">
      <c r="A41" s="60"/>
      <c r="B41" s="125" t="s">
        <v>15</v>
      </c>
      <c r="C41" s="125">
        <v>1</v>
      </c>
    </row>
    <row r="42" spans="1:3" ht="14.25">
      <c r="A42" s="60" t="s">
        <v>2122</v>
      </c>
      <c r="B42" s="125"/>
      <c r="C42" s="125">
        <v>2</v>
      </c>
    </row>
    <row r="43" spans="1:3" ht="14.25">
      <c r="A43" s="60" t="s">
        <v>1272</v>
      </c>
      <c r="B43" s="125">
        <v>61</v>
      </c>
      <c r="C43" s="125">
        <v>2</v>
      </c>
    </row>
    <row r="44" spans="1:3" ht="14.25">
      <c r="A44" s="60" t="s">
        <v>1272</v>
      </c>
      <c r="B44" s="125">
        <v>109</v>
      </c>
      <c r="C44" s="125">
        <v>2</v>
      </c>
    </row>
    <row r="45" spans="1:3" ht="42.75">
      <c r="A45" s="60" t="s">
        <v>1947</v>
      </c>
      <c r="B45" s="128" t="s">
        <v>1948</v>
      </c>
      <c r="C45" s="125">
        <v>2</v>
      </c>
    </row>
    <row r="46" spans="1:3" ht="14.25">
      <c r="A46" s="47" t="s">
        <v>1580</v>
      </c>
      <c r="B46" s="125"/>
      <c r="C46" s="125">
        <v>3</v>
      </c>
    </row>
    <row r="47" spans="1:3" ht="14.25">
      <c r="A47" s="60" t="s">
        <v>2120</v>
      </c>
      <c r="B47" s="125"/>
      <c r="C47" s="125">
        <v>2</v>
      </c>
    </row>
    <row r="48" spans="1:3" ht="14.25">
      <c r="A48" s="60" t="s">
        <v>1006</v>
      </c>
      <c r="B48" s="125">
        <v>1</v>
      </c>
      <c r="C48" s="125">
        <v>2</v>
      </c>
    </row>
    <row r="49" spans="1:3" ht="14.25">
      <c r="A49" s="60" t="s">
        <v>639</v>
      </c>
      <c r="B49" s="125"/>
      <c r="C49" s="125">
        <v>8</v>
      </c>
    </row>
    <row r="50" spans="1:3" ht="14.25">
      <c r="A50" s="60" t="s">
        <v>341</v>
      </c>
      <c r="B50" s="125"/>
      <c r="C50" s="125">
        <v>5</v>
      </c>
    </row>
    <row r="51" spans="1:3" ht="14.25">
      <c r="A51" s="60" t="s">
        <v>236</v>
      </c>
      <c r="B51" s="125"/>
      <c r="C51" s="125">
        <v>2</v>
      </c>
    </row>
    <row r="52" spans="1:3" ht="14.25">
      <c r="A52" s="60" t="s">
        <v>4</v>
      </c>
      <c r="B52" s="125">
        <v>1</v>
      </c>
      <c r="C52" s="125">
        <v>1</v>
      </c>
    </row>
    <row r="53" spans="1:3" ht="14.25">
      <c r="A53" s="60" t="s">
        <v>627</v>
      </c>
      <c r="B53" s="125"/>
      <c r="C53" s="125">
        <v>4</v>
      </c>
    </row>
    <row r="54" spans="1:3" ht="14.25">
      <c r="A54" s="60" t="s">
        <v>1279</v>
      </c>
      <c r="B54" s="125"/>
      <c r="C54" s="125">
        <v>2</v>
      </c>
    </row>
    <row r="55" spans="1:3" ht="14.25">
      <c r="A55" s="60" t="s">
        <v>312</v>
      </c>
      <c r="B55" s="125"/>
      <c r="C55" s="125">
        <v>3</v>
      </c>
    </row>
    <row r="56" spans="1:3" ht="14.25">
      <c r="A56" s="60" t="s">
        <v>313</v>
      </c>
      <c r="B56" s="125"/>
      <c r="C56" s="125">
        <v>2</v>
      </c>
    </row>
    <row r="57" spans="1:3" ht="14.25">
      <c r="A57" s="60" t="s">
        <v>314</v>
      </c>
      <c r="B57" s="125"/>
      <c r="C57" s="125">
        <v>3</v>
      </c>
    </row>
    <row r="58" spans="1:3" ht="14.25">
      <c r="A58" s="47" t="s">
        <v>526</v>
      </c>
      <c r="B58" s="125"/>
      <c r="C58" s="125">
        <v>6</v>
      </c>
    </row>
    <row r="59" spans="1:3" ht="14.25">
      <c r="A59" s="47" t="s">
        <v>1049</v>
      </c>
      <c r="B59" s="128"/>
      <c r="C59" s="125">
        <v>9</v>
      </c>
    </row>
    <row r="60" spans="1:3" ht="14.25">
      <c r="A60" s="47" t="s">
        <v>1348</v>
      </c>
      <c r="B60" s="128"/>
      <c r="C60" s="125">
        <v>1</v>
      </c>
    </row>
    <row r="61" spans="1:3">
      <c r="B61" s="121"/>
      <c r="C61" s="121"/>
    </row>
    <row r="62" spans="1:3">
      <c r="B62" s="121"/>
      <c r="C62" s="121"/>
    </row>
    <row r="63" spans="1:3">
      <c r="B63" s="121"/>
      <c r="C63" s="121"/>
    </row>
    <row r="64" spans="1:3">
      <c r="B64" s="121"/>
      <c r="C64" s="121"/>
    </row>
    <row r="65" spans="2:3">
      <c r="B65" s="121"/>
      <c r="C65" s="121"/>
    </row>
    <row r="66" spans="2:3">
      <c r="B66" s="121"/>
      <c r="C66" s="121"/>
    </row>
    <row r="67" spans="2:3">
      <c r="B67" s="121"/>
      <c r="C67" s="121"/>
    </row>
    <row r="68" spans="2:3">
      <c r="B68" s="121"/>
      <c r="C68" s="121"/>
    </row>
    <row r="69" spans="2:3">
      <c r="B69" s="121"/>
      <c r="C69" s="121"/>
    </row>
    <row r="70" spans="2:3">
      <c r="B70" s="121"/>
      <c r="C70" s="121"/>
    </row>
    <row r="71" spans="2:3">
      <c r="B71" s="121"/>
      <c r="C71" s="121"/>
    </row>
    <row r="72" spans="2:3">
      <c r="B72" s="121"/>
      <c r="C72" s="121"/>
    </row>
    <row r="73" spans="2:3">
      <c r="B73" s="121"/>
      <c r="C73" s="121"/>
    </row>
    <row r="74" spans="2:3">
      <c r="B74" s="121"/>
      <c r="C74" s="121"/>
    </row>
    <row r="75" spans="2:3">
      <c r="B75" s="121"/>
      <c r="C75" s="121"/>
    </row>
    <row r="76" spans="2:3">
      <c r="B76" s="121"/>
      <c r="C76" s="121"/>
    </row>
    <row r="77" spans="2:3">
      <c r="B77" s="121"/>
      <c r="C77" s="121"/>
    </row>
    <row r="78" spans="2:3">
      <c r="B78" s="121"/>
      <c r="C78" s="121"/>
    </row>
    <row r="79" spans="2:3">
      <c r="B79" s="121"/>
      <c r="C79" s="121"/>
    </row>
    <row r="80" spans="2:3">
      <c r="B80" s="121"/>
      <c r="C80" s="121"/>
    </row>
    <row r="81" spans="2:3">
      <c r="B81" s="121"/>
      <c r="C81" s="121"/>
    </row>
    <row r="82" spans="2:3">
      <c r="B82" s="121"/>
      <c r="C82" s="121"/>
    </row>
    <row r="83" spans="2:3">
      <c r="B83" s="121"/>
      <c r="C83" s="121"/>
    </row>
    <row r="84" spans="2:3">
      <c r="B84" s="121"/>
      <c r="C84" s="121"/>
    </row>
    <row r="85" spans="2:3">
      <c r="B85" s="121"/>
      <c r="C85" s="121"/>
    </row>
    <row r="86" spans="2:3">
      <c r="B86" s="121"/>
      <c r="C86" s="121"/>
    </row>
    <row r="87" spans="2:3">
      <c r="B87" s="121"/>
      <c r="C87" s="121"/>
    </row>
    <row r="88" spans="2:3">
      <c r="B88" s="121"/>
      <c r="C88" s="121"/>
    </row>
    <row r="89" spans="2:3">
      <c r="B89" s="121"/>
      <c r="C89" s="121"/>
    </row>
    <row r="90" spans="2:3">
      <c r="B90" s="121"/>
      <c r="C90" s="121"/>
    </row>
    <row r="91" spans="2:3">
      <c r="B91" s="121"/>
      <c r="C91" s="121"/>
    </row>
    <row r="92" spans="2:3">
      <c r="B92" s="121"/>
      <c r="C92" s="121"/>
    </row>
    <row r="93" spans="2:3">
      <c r="B93" s="121"/>
      <c r="C93" s="121"/>
    </row>
    <row r="94" spans="2:3">
      <c r="B94" s="121"/>
      <c r="C94" s="121"/>
    </row>
    <row r="95" spans="2:3">
      <c r="B95" s="121"/>
      <c r="C95" s="121"/>
    </row>
    <row r="96" spans="2:3">
      <c r="B96" s="121"/>
      <c r="C96" s="121"/>
    </row>
    <row r="97" spans="2:3">
      <c r="B97" s="121"/>
      <c r="C97" s="121"/>
    </row>
    <row r="98" spans="2:3">
      <c r="B98" s="121"/>
      <c r="C98" s="121"/>
    </row>
    <row r="99" spans="2:3">
      <c r="B99" s="121"/>
      <c r="C99" s="121"/>
    </row>
    <row r="100" spans="2:3">
      <c r="B100" s="121"/>
      <c r="C100" s="121"/>
    </row>
    <row r="101" spans="2:3">
      <c r="B101" s="121"/>
      <c r="C101" s="121"/>
    </row>
    <row r="102" spans="2:3">
      <c r="B102" s="121"/>
      <c r="C102" s="121"/>
    </row>
    <row r="103" spans="2:3">
      <c r="B103" s="121"/>
      <c r="C103" s="121"/>
    </row>
    <row r="104" spans="2:3">
      <c r="B104" s="121"/>
      <c r="C104" s="121"/>
    </row>
    <row r="105" spans="2:3">
      <c r="B105" s="121"/>
      <c r="C105" s="121"/>
    </row>
    <row r="106" spans="2:3">
      <c r="B106" s="121"/>
      <c r="C106" s="121"/>
    </row>
    <row r="107" spans="2:3">
      <c r="B107" s="121"/>
      <c r="C107" s="121"/>
    </row>
    <row r="108" spans="2:3">
      <c r="B108" s="121"/>
      <c r="C108" s="121"/>
    </row>
    <row r="109" spans="2:3">
      <c r="B109" s="121"/>
      <c r="C109" s="121"/>
    </row>
    <row r="110" spans="2:3">
      <c r="B110" s="121"/>
      <c r="C110" s="121"/>
    </row>
    <row r="111" spans="2:3">
      <c r="B111" s="121"/>
      <c r="C111" s="121"/>
    </row>
    <row r="112" spans="2:3">
      <c r="B112" s="121"/>
      <c r="C112" s="121"/>
    </row>
    <row r="113" spans="2:3">
      <c r="B113" s="121"/>
      <c r="C113" s="121"/>
    </row>
    <row r="114" spans="2:3">
      <c r="B114" s="121"/>
      <c r="C114" s="121"/>
    </row>
    <row r="115" spans="2:3">
      <c r="B115" s="121"/>
      <c r="C115" s="121"/>
    </row>
    <row r="116" spans="2:3">
      <c r="B116" s="121"/>
      <c r="C116" s="121"/>
    </row>
    <row r="117" spans="2:3">
      <c r="B117" s="121"/>
      <c r="C117" s="121"/>
    </row>
    <row r="118" spans="2:3">
      <c r="B118" s="121"/>
      <c r="C118" s="121"/>
    </row>
    <row r="119" spans="2:3">
      <c r="B119" s="121"/>
      <c r="C119" s="121"/>
    </row>
    <row r="120" spans="2:3">
      <c r="B120" s="121"/>
      <c r="C120" s="121"/>
    </row>
    <row r="121" spans="2:3">
      <c r="B121" s="121"/>
      <c r="C121" s="121"/>
    </row>
    <row r="122" spans="2:3">
      <c r="B122" s="121"/>
      <c r="C122" s="121"/>
    </row>
    <row r="123" spans="2:3">
      <c r="B123" s="121"/>
      <c r="C123" s="121"/>
    </row>
    <row r="124" spans="2:3">
      <c r="B124" s="121"/>
      <c r="C124" s="121"/>
    </row>
    <row r="125" spans="2:3">
      <c r="B125" s="121"/>
      <c r="C125" s="121"/>
    </row>
    <row r="126" spans="2:3">
      <c r="B126" s="121"/>
      <c r="C126" s="121"/>
    </row>
    <row r="127" spans="2:3">
      <c r="B127" s="121"/>
      <c r="C127" s="121"/>
    </row>
    <row r="128" spans="2:3">
      <c r="B128" s="121"/>
      <c r="C128" s="121"/>
    </row>
    <row r="129" spans="2:3">
      <c r="B129" s="121"/>
      <c r="C129" s="121"/>
    </row>
    <row r="130" spans="2:3">
      <c r="B130" s="121"/>
      <c r="C130" s="121"/>
    </row>
    <row r="131" spans="2:3">
      <c r="B131" s="121"/>
      <c r="C131" s="121"/>
    </row>
    <row r="132" spans="2:3">
      <c r="B132" s="121"/>
      <c r="C132" s="121"/>
    </row>
    <row r="133" spans="2:3">
      <c r="B133" s="121"/>
      <c r="C133" s="121"/>
    </row>
    <row r="134" spans="2:3">
      <c r="B134" s="121"/>
      <c r="C134" s="121"/>
    </row>
    <row r="135" spans="2:3">
      <c r="B135" s="121"/>
      <c r="C135" s="121"/>
    </row>
    <row r="136" spans="2:3">
      <c r="B136" s="121"/>
      <c r="C136" s="121"/>
    </row>
    <row r="137" spans="2:3">
      <c r="B137" s="121"/>
      <c r="C137" s="121"/>
    </row>
    <row r="138" spans="2:3">
      <c r="B138" s="121"/>
      <c r="C138" s="121"/>
    </row>
    <row r="139" spans="2:3">
      <c r="B139" s="121"/>
      <c r="C139" s="121"/>
    </row>
    <row r="140" spans="2:3">
      <c r="B140" s="121"/>
      <c r="C140" s="121"/>
    </row>
    <row r="141" spans="2:3">
      <c r="B141" s="121"/>
      <c r="C141" s="121"/>
    </row>
    <row r="142" spans="2:3">
      <c r="B142" s="121"/>
      <c r="C142" s="121"/>
    </row>
    <row r="143" spans="2:3">
      <c r="B143" s="121"/>
      <c r="C143" s="121"/>
    </row>
    <row r="144" spans="2:3">
      <c r="B144" s="121"/>
      <c r="C144" s="121"/>
    </row>
    <row r="145" spans="2:3">
      <c r="B145" s="121"/>
      <c r="C145" s="121"/>
    </row>
    <row r="146" spans="2:3">
      <c r="B146" s="121"/>
      <c r="C146" s="121"/>
    </row>
    <row r="147" spans="2:3">
      <c r="B147" s="121"/>
      <c r="C147" s="121"/>
    </row>
    <row r="148" spans="2:3">
      <c r="B148" s="121"/>
      <c r="C148" s="121"/>
    </row>
    <row r="149" spans="2:3">
      <c r="B149" s="121"/>
      <c r="C149" s="121"/>
    </row>
    <row r="150" spans="2:3">
      <c r="B150" s="121"/>
      <c r="C150" s="121"/>
    </row>
    <row r="151" spans="2:3">
      <c r="B151" s="121"/>
      <c r="C151" s="121"/>
    </row>
    <row r="152" spans="2:3">
      <c r="B152" s="121"/>
      <c r="C152" s="121"/>
    </row>
    <row r="153" spans="2:3">
      <c r="B153" s="121"/>
      <c r="C153" s="121"/>
    </row>
    <row r="154" spans="2:3">
      <c r="B154" s="121"/>
      <c r="C154" s="121"/>
    </row>
    <row r="155" spans="2:3">
      <c r="B155" s="121"/>
      <c r="C155" s="121"/>
    </row>
    <row r="156" spans="2:3">
      <c r="B156" s="121"/>
      <c r="C156" s="121"/>
    </row>
    <row r="157" spans="2:3">
      <c r="B157" s="121"/>
      <c r="C157" s="121"/>
    </row>
    <row r="158" spans="2:3">
      <c r="B158" s="121"/>
      <c r="C158" s="121"/>
    </row>
    <row r="159" spans="2:3">
      <c r="B159" s="121"/>
      <c r="C159" s="121"/>
    </row>
    <row r="160" spans="2:3">
      <c r="B160" s="121"/>
      <c r="C160" s="121"/>
    </row>
    <row r="161" spans="2:3">
      <c r="B161" s="121"/>
      <c r="C161" s="121"/>
    </row>
    <row r="162" spans="2:3">
      <c r="B162" s="121"/>
      <c r="C162" s="121"/>
    </row>
    <row r="163" spans="2:3">
      <c r="B163" s="121"/>
      <c r="C163" s="121"/>
    </row>
    <row r="164" spans="2:3">
      <c r="B164" s="121"/>
      <c r="C164" s="121"/>
    </row>
    <row r="165" spans="2:3">
      <c r="B165" s="121"/>
      <c r="C165" s="121"/>
    </row>
    <row r="166" spans="2:3">
      <c r="B166" s="121"/>
      <c r="C166" s="121"/>
    </row>
    <row r="167" spans="2:3">
      <c r="B167" s="121"/>
      <c r="C167" s="121"/>
    </row>
    <row r="168" spans="2:3">
      <c r="B168" s="121"/>
      <c r="C168" s="121"/>
    </row>
    <row r="169" spans="2:3">
      <c r="B169" s="121"/>
      <c r="C169" s="121"/>
    </row>
    <row r="170" spans="2:3">
      <c r="B170" s="121"/>
      <c r="C170" s="121"/>
    </row>
    <row r="171" spans="2:3">
      <c r="B171" s="121"/>
      <c r="C171" s="121"/>
    </row>
    <row r="172" spans="2:3">
      <c r="B172" s="121"/>
      <c r="C172" s="121"/>
    </row>
    <row r="173" spans="2:3">
      <c r="B173" s="121"/>
      <c r="C173" s="121"/>
    </row>
    <row r="174" spans="2:3">
      <c r="B174" s="121"/>
      <c r="C174" s="121"/>
    </row>
    <row r="175" spans="2:3">
      <c r="B175" s="121"/>
      <c r="C175" s="121"/>
    </row>
    <row r="176" spans="2:3">
      <c r="B176" s="121"/>
      <c r="C176" s="121"/>
    </row>
    <row r="177" spans="2:3">
      <c r="B177" s="121"/>
      <c r="C177" s="121"/>
    </row>
    <row r="178" spans="2:3">
      <c r="B178" s="121"/>
      <c r="C178" s="121"/>
    </row>
    <row r="179" spans="2:3">
      <c r="B179" s="121"/>
      <c r="C179" s="121"/>
    </row>
    <row r="180" spans="2:3">
      <c r="B180" s="121"/>
      <c r="C180" s="121"/>
    </row>
    <row r="181" spans="2:3">
      <c r="B181" s="121"/>
      <c r="C181" s="121"/>
    </row>
    <row r="182" spans="2:3">
      <c r="B182" s="121"/>
      <c r="C182" s="121"/>
    </row>
    <row r="183" spans="2:3">
      <c r="B183" s="121"/>
      <c r="C183" s="121"/>
    </row>
    <row r="184" spans="2:3">
      <c r="B184" s="121"/>
      <c r="C184" s="121"/>
    </row>
    <row r="185" spans="2:3">
      <c r="B185" s="121"/>
      <c r="C185" s="121"/>
    </row>
    <row r="186" spans="2:3">
      <c r="B186" s="121"/>
      <c r="C186" s="121"/>
    </row>
    <row r="187" spans="2:3">
      <c r="B187" s="121"/>
      <c r="C187" s="121"/>
    </row>
    <row r="188" spans="2:3">
      <c r="B188" s="121"/>
      <c r="C188" s="121"/>
    </row>
    <row r="189" spans="2:3">
      <c r="B189" s="121"/>
      <c r="C189" s="121"/>
    </row>
    <row r="190" spans="2:3">
      <c r="B190" s="121"/>
      <c r="C190" s="121"/>
    </row>
    <row r="191" spans="2:3">
      <c r="B191" s="121"/>
      <c r="C191" s="121"/>
    </row>
    <row r="192" spans="2:3">
      <c r="B192" s="121"/>
      <c r="C192" s="121"/>
    </row>
    <row r="193" spans="2:3">
      <c r="B193" s="121"/>
      <c r="C193" s="121"/>
    </row>
    <row r="194" spans="2:3">
      <c r="B194" s="121"/>
      <c r="C194" s="121"/>
    </row>
    <row r="195" spans="2:3">
      <c r="B195" s="121"/>
      <c r="C195" s="121"/>
    </row>
    <row r="196" spans="2:3">
      <c r="B196" s="121"/>
      <c r="C196" s="121"/>
    </row>
    <row r="197" spans="2:3">
      <c r="B197" s="121"/>
      <c r="C197" s="121"/>
    </row>
    <row r="198" spans="2:3">
      <c r="B198" s="121"/>
      <c r="C198" s="121"/>
    </row>
    <row r="199" spans="2:3">
      <c r="B199" s="121"/>
      <c r="C199" s="121"/>
    </row>
    <row r="200" spans="2:3">
      <c r="B200" s="121"/>
      <c r="C200" s="121"/>
    </row>
    <row r="201" spans="2:3">
      <c r="B201" s="121"/>
      <c r="C201" s="121"/>
    </row>
    <row r="202" spans="2:3">
      <c r="B202" s="121"/>
      <c r="C202" s="121"/>
    </row>
    <row r="203" spans="2:3">
      <c r="B203" s="121"/>
      <c r="C203" s="121"/>
    </row>
    <row r="204" spans="2:3">
      <c r="B204" s="121"/>
      <c r="C204" s="121"/>
    </row>
    <row r="205" spans="2:3">
      <c r="B205" s="121"/>
      <c r="C205" s="121"/>
    </row>
    <row r="206" spans="2:3">
      <c r="B206" s="121"/>
      <c r="C206" s="121"/>
    </row>
    <row r="207" spans="2:3">
      <c r="B207" s="121"/>
      <c r="C207" s="121"/>
    </row>
    <row r="208" spans="2:3">
      <c r="B208" s="121"/>
      <c r="C208" s="121"/>
    </row>
    <row r="209" spans="2:3">
      <c r="B209" s="121"/>
      <c r="C209" s="121"/>
    </row>
    <row r="210" spans="2:3">
      <c r="B210" s="121"/>
      <c r="C210" s="121"/>
    </row>
    <row r="211" spans="2:3">
      <c r="B211" s="121"/>
      <c r="C211" s="121"/>
    </row>
    <row r="212" spans="2:3">
      <c r="B212" s="121"/>
      <c r="C212" s="121"/>
    </row>
    <row r="213" spans="2:3">
      <c r="B213" s="121"/>
      <c r="C213" s="121"/>
    </row>
    <row r="214" spans="2:3">
      <c r="B214" s="121"/>
      <c r="C214" s="121"/>
    </row>
    <row r="215" spans="2:3">
      <c r="B215" s="121"/>
      <c r="C215" s="121"/>
    </row>
    <row r="216" spans="2:3">
      <c r="B216" s="121"/>
      <c r="C216" s="121"/>
    </row>
    <row r="217" spans="2:3">
      <c r="B217" s="121"/>
      <c r="C217" s="121"/>
    </row>
    <row r="218" spans="2:3">
      <c r="B218" s="121"/>
      <c r="C218" s="121"/>
    </row>
    <row r="219" spans="2:3">
      <c r="B219" s="121"/>
      <c r="C219" s="121"/>
    </row>
    <row r="220" spans="2:3">
      <c r="B220" s="121"/>
      <c r="C220" s="121"/>
    </row>
    <row r="221" spans="2:3">
      <c r="B221" s="121"/>
      <c r="C221" s="121"/>
    </row>
    <row r="222" spans="2:3">
      <c r="B222" s="121"/>
      <c r="C222" s="121"/>
    </row>
    <row r="223" spans="2:3">
      <c r="B223" s="121"/>
      <c r="C223" s="121"/>
    </row>
    <row r="224" spans="2:3">
      <c r="B224" s="121"/>
      <c r="C224" s="121"/>
    </row>
    <row r="225" spans="2:3">
      <c r="B225" s="121"/>
      <c r="C225" s="121"/>
    </row>
    <row r="226" spans="2:3">
      <c r="B226" s="121"/>
      <c r="C226" s="121"/>
    </row>
    <row r="227" spans="2:3">
      <c r="B227" s="121"/>
      <c r="C227" s="121"/>
    </row>
    <row r="228" spans="2:3">
      <c r="B228" s="121"/>
      <c r="C228" s="121"/>
    </row>
    <row r="229" spans="2:3">
      <c r="B229" s="121"/>
      <c r="C229" s="121"/>
    </row>
    <row r="230" spans="2:3">
      <c r="B230" s="121"/>
      <c r="C230" s="121"/>
    </row>
    <row r="231" spans="2:3">
      <c r="B231" s="121"/>
      <c r="C231" s="121"/>
    </row>
    <row r="232" spans="2:3">
      <c r="B232" s="121"/>
      <c r="C232" s="121"/>
    </row>
    <row r="233" spans="2:3">
      <c r="B233" s="121"/>
      <c r="C233" s="121"/>
    </row>
    <row r="234" spans="2:3">
      <c r="B234" s="121"/>
      <c r="C234" s="121"/>
    </row>
    <row r="235" spans="2:3">
      <c r="B235" s="121"/>
      <c r="C235" s="121"/>
    </row>
    <row r="236" spans="2:3">
      <c r="B236" s="121"/>
      <c r="C236" s="121"/>
    </row>
    <row r="237" spans="2:3">
      <c r="B237" s="121"/>
      <c r="C237" s="121"/>
    </row>
    <row r="238" spans="2:3">
      <c r="B238" s="121"/>
      <c r="C238" s="121"/>
    </row>
    <row r="239" spans="2:3">
      <c r="B239" s="121"/>
      <c r="C239" s="121"/>
    </row>
    <row r="240" spans="2:3">
      <c r="B240" s="121"/>
      <c r="C240" s="121"/>
    </row>
    <row r="241" spans="2:3">
      <c r="B241" s="121"/>
      <c r="C241" s="121"/>
    </row>
    <row r="242" spans="2:3">
      <c r="B242" s="121"/>
      <c r="C242" s="121"/>
    </row>
    <row r="243" spans="2:3">
      <c r="B243" s="121"/>
      <c r="C243" s="121"/>
    </row>
    <row r="244" spans="2:3">
      <c r="B244" s="121"/>
      <c r="C244" s="121"/>
    </row>
    <row r="245" spans="2:3">
      <c r="B245" s="121"/>
      <c r="C245" s="121"/>
    </row>
    <row r="246" spans="2:3">
      <c r="B246" s="121"/>
      <c r="C246" s="121"/>
    </row>
    <row r="247" spans="2:3">
      <c r="B247" s="121"/>
      <c r="C247" s="121"/>
    </row>
    <row r="248" spans="2:3">
      <c r="B248" s="121"/>
      <c r="C248" s="121"/>
    </row>
    <row r="249" spans="2:3">
      <c r="B249" s="121"/>
      <c r="C249" s="121"/>
    </row>
    <row r="250" spans="2:3">
      <c r="B250" s="121"/>
      <c r="C250" s="121"/>
    </row>
    <row r="251" spans="2:3">
      <c r="B251" s="121"/>
      <c r="C251" s="121"/>
    </row>
    <row r="252" spans="2:3">
      <c r="B252" s="121"/>
      <c r="C252" s="121"/>
    </row>
    <row r="253" spans="2:3">
      <c r="B253" s="121"/>
      <c r="C253" s="121"/>
    </row>
    <row r="254" spans="2:3">
      <c r="B254" s="121"/>
      <c r="C254" s="121"/>
    </row>
    <row r="255" spans="2:3">
      <c r="B255" s="121"/>
      <c r="C255" s="121"/>
    </row>
    <row r="256" spans="2:3">
      <c r="B256" s="121"/>
      <c r="C256" s="121"/>
    </row>
    <row r="257" spans="2:3">
      <c r="B257" s="121"/>
      <c r="C257" s="121"/>
    </row>
    <row r="258" spans="2:3">
      <c r="B258" s="121"/>
      <c r="C258" s="121"/>
    </row>
    <row r="259" spans="2:3">
      <c r="B259" s="121"/>
      <c r="C259" s="121"/>
    </row>
    <row r="260" spans="2:3">
      <c r="B260" s="121"/>
      <c r="C260" s="121"/>
    </row>
    <row r="261" spans="2:3">
      <c r="B261" s="121"/>
      <c r="C261" s="121"/>
    </row>
    <row r="262" spans="2:3">
      <c r="B262" s="121"/>
      <c r="C262" s="121"/>
    </row>
    <row r="263" spans="2:3">
      <c r="B263" s="121"/>
      <c r="C263" s="121"/>
    </row>
    <row r="264" spans="2:3">
      <c r="B264" s="121"/>
      <c r="C264" s="121"/>
    </row>
    <row r="265" spans="2:3">
      <c r="B265" s="121"/>
      <c r="C265" s="121"/>
    </row>
    <row r="266" spans="2:3">
      <c r="B266" s="121"/>
      <c r="C266" s="121"/>
    </row>
    <row r="267" spans="2:3">
      <c r="B267" s="121"/>
      <c r="C267" s="121"/>
    </row>
    <row r="268" spans="2:3">
      <c r="B268" s="121"/>
      <c r="C268" s="121"/>
    </row>
    <row r="269" spans="2:3">
      <c r="B269" s="121"/>
      <c r="C269" s="121"/>
    </row>
    <row r="270" spans="2:3">
      <c r="B270" s="121"/>
      <c r="C270" s="121"/>
    </row>
    <row r="271" spans="2:3">
      <c r="B271" s="121"/>
      <c r="C271" s="121"/>
    </row>
    <row r="272" spans="2:3">
      <c r="B272" s="121"/>
      <c r="C272" s="121"/>
    </row>
    <row r="273" spans="2:3">
      <c r="B273" s="121"/>
      <c r="C273" s="121"/>
    </row>
    <row r="274" spans="2:3">
      <c r="B274" s="121"/>
      <c r="C274" s="121"/>
    </row>
    <row r="275" spans="2:3">
      <c r="B275" s="121"/>
      <c r="C275" s="121"/>
    </row>
    <row r="276" spans="2:3">
      <c r="B276" s="121"/>
      <c r="C276" s="121"/>
    </row>
    <row r="277" spans="2:3">
      <c r="B277" s="121"/>
      <c r="C277" s="121"/>
    </row>
    <row r="278" spans="2:3">
      <c r="B278" s="121"/>
      <c r="C278" s="121"/>
    </row>
    <row r="279" spans="2:3">
      <c r="B279" s="121"/>
      <c r="C279" s="121"/>
    </row>
    <row r="280" spans="2:3">
      <c r="B280" s="121"/>
      <c r="C280" s="121"/>
    </row>
    <row r="281" spans="2:3">
      <c r="B281" s="121"/>
      <c r="C281" s="121"/>
    </row>
    <row r="282" spans="2:3">
      <c r="B282" s="121"/>
      <c r="C282" s="121"/>
    </row>
    <row r="283" spans="2:3">
      <c r="B283" s="121"/>
      <c r="C283" s="121"/>
    </row>
    <row r="284" spans="2:3">
      <c r="B284" s="121"/>
      <c r="C284" s="121"/>
    </row>
    <row r="285" spans="2:3">
      <c r="B285" s="121"/>
      <c r="C285" s="121"/>
    </row>
    <row r="286" spans="2:3">
      <c r="B286" s="121"/>
      <c r="C286" s="121"/>
    </row>
    <row r="287" spans="2:3">
      <c r="B287" s="121"/>
      <c r="C287" s="121"/>
    </row>
    <row r="288" spans="2:3">
      <c r="B288" s="121"/>
      <c r="C288" s="121"/>
    </row>
    <row r="289" spans="2:3">
      <c r="B289" s="121"/>
      <c r="C289" s="121"/>
    </row>
    <row r="290" spans="2:3">
      <c r="B290" s="121"/>
      <c r="C290" s="121"/>
    </row>
    <row r="291" spans="2:3">
      <c r="B291" s="121"/>
      <c r="C291" s="121"/>
    </row>
    <row r="292" spans="2:3">
      <c r="B292" s="121"/>
      <c r="C292" s="121"/>
    </row>
    <row r="293" spans="2:3">
      <c r="B293" s="121"/>
      <c r="C293" s="121"/>
    </row>
    <row r="294" spans="2:3">
      <c r="B294" s="121"/>
      <c r="C294" s="121"/>
    </row>
    <row r="295" spans="2:3">
      <c r="B295" s="121"/>
      <c r="C295" s="121"/>
    </row>
    <row r="296" spans="2:3">
      <c r="B296" s="121"/>
      <c r="C296" s="121"/>
    </row>
    <row r="297" spans="2:3">
      <c r="B297" s="121"/>
      <c r="C297" s="121"/>
    </row>
    <row r="298" spans="2:3">
      <c r="B298" s="121"/>
      <c r="C298" s="121"/>
    </row>
    <row r="299" spans="2:3">
      <c r="B299" s="121"/>
      <c r="C299" s="121"/>
    </row>
    <row r="300" spans="2:3">
      <c r="B300" s="121"/>
      <c r="C300" s="121"/>
    </row>
    <row r="301" spans="2:3">
      <c r="B301" s="121"/>
      <c r="C301" s="121"/>
    </row>
    <row r="302" spans="2:3">
      <c r="B302" s="121"/>
      <c r="C302" s="121"/>
    </row>
    <row r="303" spans="2:3">
      <c r="B303" s="121"/>
      <c r="C303" s="121"/>
    </row>
    <row r="304" spans="2:3">
      <c r="B304" s="121"/>
      <c r="C304" s="121"/>
    </row>
    <row r="305" spans="2:3">
      <c r="B305" s="121"/>
      <c r="C305" s="121"/>
    </row>
    <row r="306" spans="2:3">
      <c r="B306" s="121"/>
      <c r="C306" s="121"/>
    </row>
    <row r="307" spans="2:3">
      <c r="B307" s="121"/>
      <c r="C307" s="121"/>
    </row>
    <row r="308" spans="2:3">
      <c r="B308" s="121"/>
      <c r="C308" s="121"/>
    </row>
    <row r="309" spans="2:3">
      <c r="B309" s="121"/>
      <c r="C309" s="121"/>
    </row>
    <row r="310" spans="2:3">
      <c r="B310" s="121"/>
      <c r="C310" s="121"/>
    </row>
    <row r="311" spans="2:3">
      <c r="B311" s="121"/>
      <c r="C311" s="121"/>
    </row>
    <row r="312" spans="2:3">
      <c r="B312" s="121"/>
      <c r="C312" s="121"/>
    </row>
    <row r="313" spans="2:3">
      <c r="B313" s="121"/>
      <c r="C313" s="121"/>
    </row>
    <row r="314" spans="2:3">
      <c r="B314" s="121"/>
      <c r="C314" s="121"/>
    </row>
    <row r="315" spans="2:3">
      <c r="B315" s="121"/>
      <c r="C315" s="121"/>
    </row>
    <row r="316" spans="2:3">
      <c r="B316" s="121"/>
      <c r="C316" s="121"/>
    </row>
    <row r="317" spans="2:3">
      <c r="B317" s="121"/>
      <c r="C317" s="121"/>
    </row>
    <row r="318" spans="2:3">
      <c r="B318" s="121"/>
      <c r="C318" s="121"/>
    </row>
    <row r="319" spans="2:3">
      <c r="B319" s="121"/>
      <c r="C319" s="121"/>
    </row>
    <row r="320" spans="2:3">
      <c r="B320" s="121"/>
      <c r="C320" s="121"/>
    </row>
    <row r="321" spans="2:3">
      <c r="B321" s="121"/>
      <c r="C321" s="121"/>
    </row>
    <row r="322" spans="2:3">
      <c r="B322" s="121"/>
      <c r="C322" s="121"/>
    </row>
    <row r="323" spans="2:3">
      <c r="B323" s="121"/>
      <c r="C323" s="121"/>
    </row>
    <row r="324" spans="2:3">
      <c r="B324" s="121"/>
      <c r="C324" s="121"/>
    </row>
    <row r="325" spans="2:3">
      <c r="B325" s="121"/>
      <c r="C325" s="121"/>
    </row>
    <row r="326" spans="2:3">
      <c r="B326" s="121"/>
      <c r="C326" s="121"/>
    </row>
    <row r="327" spans="2:3">
      <c r="B327" s="121"/>
      <c r="C327" s="121"/>
    </row>
    <row r="328" spans="2:3">
      <c r="B328" s="121"/>
      <c r="C328" s="121"/>
    </row>
    <row r="329" spans="2:3">
      <c r="B329" s="121"/>
      <c r="C329" s="121"/>
    </row>
    <row r="330" spans="2:3">
      <c r="B330" s="121"/>
      <c r="C330" s="121"/>
    </row>
    <row r="331" spans="2:3">
      <c r="B331" s="121"/>
      <c r="C331" s="121"/>
    </row>
    <row r="332" spans="2:3">
      <c r="B332" s="121"/>
      <c r="C332" s="121"/>
    </row>
    <row r="333" spans="2:3">
      <c r="B333" s="121"/>
      <c r="C333" s="121"/>
    </row>
    <row r="334" spans="2:3">
      <c r="B334" s="121"/>
      <c r="C334" s="121"/>
    </row>
    <row r="335" spans="2:3">
      <c r="B335" s="121"/>
      <c r="C335" s="121"/>
    </row>
    <row r="336" spans="2:3">
      <c r="B336" s="121"/>
      <c r="C336" s="121"/>
    </row>
    <row r="337" spans="2:3">
      <c r="B337" s="121"/>
      <c r="C337" s="121"/>
    </row>
    <row r="338" spans="2:3">
      <c r="B338" s="121"/>
      <c r="C338" s="121"/>
    </row>
    <row r="339" spans="2:3">
      <c r="B339" s="121"/>
      <c r="C339" s="121"/>
    </row>
    <row r="340" spans="2:3">
      <c r="B340" s="121"/>
      <c r="C340" s="121"/>
    </row>
    <row r="341" spans="2:3">
      <c r="B341" s="121"/>
      <c r="C341" s="121"/>
    </row>
    <row r="342" spans="2:3">
      <c r="B342" s="121"/>
      <c r="C342" s="121"/>
    </row>
    <row r="343" spans="2:3">
      <c r="B343" s="121"/>
      <c r="C343" s="121"/>
    </row>
    <row r="344" spans="2:3">
      <c r="B344" s="121"/>
      <c r="C344" s="121"/>
    </row>
    <row r="345" spans="2:3">
      <c r="B345" s="121"/>
      <c r="C345" s="121"/>
    </row>
    <row r="346" spans="2:3">
      <c r="B346" s="121"/>
      <c r="C346" s="121"/>
    </row>
    <row r="347" spans="2:3">
      <c r="B347" s="121"/>
      <c r="C347" s="121"/>
    </row>
    <row r="348" spans="2:3">
      <c r="B348" s="121"/>
      <c r="C348" s="121"/>
    </row>
    <row r="349" spans="2:3">
      <c r="B349" s="121"/>
      <c r="C349" s="121"/>
    </row>
    <row r="350" spans="2:3">
      <c r="B350" s="121"/>
      <c r="C350" s="121"/>
    </row>
    <row r="351" spans="2:3">
      <c r="B351" s="121"/>
      <c r="C351" s="121"/>
    </row>
    <row r="352" spans="2:3">
      <c r="B352" s="121"/>
      <c r="C352" s="121"/>
    </row>
    <row r="353" spans="2:3">
      <c r="B353" s="121"/>
      <c r="C353" s="121"/>
    </row>
    <row r="354" spans="2:3">
      <c r="B354" s="121"/>
      <c r="C354" s="121"/>
    </row>
    <row r="355" spans="2:3">
      <c r="B355" s="121"/>
      <c r="C355" s="121"/>
    </row>
    <row r="356" spans="2:3">
      <c r="B356" s="121"/>
      <c r="C356" s="121"/>
    </row>
    <row r="357" spans="2:3">
      <c r="B357" s="121"/>
      <c r="C357" s="121"/>
    </row>
    <row r="358" spans="2:3">
      <c r="B358" s="121"/>
      <c r="C358" s="121"/>
    </row>
    <row r="359" spans="2:3">
      <c r="B359" s="121"/>
      <c r="C359" s="121"/>
    </row>
    <row r="360" spans="2:3">
      <c r="B360" s="121"/>
      <c r="C360" s="121"/>
    </row>
    <row r="361" spans="2:3">
      <c r="B361" s="121"/>
      <c r="C361" s="121"/>
    </row>
    <row r="362" spans="2:3">
      <c r="B362" s="121"/>
      <c r="C362" s="121"/>
    </row>
    <row r="363" spans="2:3">
      <c r="B363" s="121"/>
      <c r="C363" s="121"/>
    </row>
    <row r="364" spans="2:3">
      <c r="B364" s="121"/>
      <c r="C364" s="121"/>
    </row>
    <row r="365" spans="2:3">
      <c r="B365" s="121"/>
      <c r="C365" s="121"/>
    </row>
    <row r="366" spans="2:3">
      <c r="B366" s="121"/>
      <c r="C366" s="121"/>
    </row>
    <row r="367" spans="2:3">
      <c r="B367" s="121"/>
      <c r="C367" s="121"/>
    </row>
    <row r="368" spans="2:3">
      <c r="B368" s="121"/>
      <c r="C368" s="121"/>
    </row>
    <row r="369" spans="2:3">
      <c r="B369" s="121"/>
      <c r="C369" s="121"/>
    </row>
    <row r="370" spans="2:3">
      <c r="B370" s="121"/>
      <c r="C370" s="121"/>
    </row>
    <row r="371" spans="2:3">
      <c r="B371" s="121"/>
      <c r="C371" s="121"/>
    </row>
    <row r="372" spans="2:3">
      <c r="B372" s="121"/>
      <c r="C372" s="121"/>
    </row>
    <row r="373" spans="2:3">
      <c r="B373" s="121"/>
      <c r="C373" s="121"/>
    </row>
    <row r="374" spans="2:3">
      <c r="B374" s="121"/>
      <c r="C374" s="121"/>
    </row>
    <row r="375" spans="2:3">
      <c r="B375" s="121"/>
      <c r="C375" s="121"/>
    </row>
    <row r="376" spans="2:3">
      <c r="B376" s="121"/>
      <c r="C376" s="121"/>
    </row>
    <row r="377" spans="2:3">
      <c r="B377" s="121"/>
      <c r="C377" s="121"/>
    </row>
    <row r="378" spans="2:3">
      <c r="B378" s="121"/>
      <c r="C378" s="121"/>
    </row>
    <row r="379" spans="2:3">
      <c r="B379" s="121"/>
      <c r="C379" s="121"/>
    </row>
    <row r="380" spans="2:3">
      <c r="B380" s="121"/>
      <c r="C380" s="121"/>
    </row>
    <row r="381" spans="2:3">
      <c r="B381" s="121"/>
      <c r="C381" s="121"/>
    </row>
    <row r="382" spans="2:3">
      <c r="B382" s="121"/>
      <c r="C382" s="121"/>
    </row>
    <row r="383" spans="2:3">
      <c r="B383" s="121"/>
      <c r="C383" s="121"/>
    </row>
    <row r="384" spans="2:3">
      <c r="B384" s="121"/>
      <c r="C384" s="121"/>
    </row>
    <row r="385" spans="2:3">
      <c r="B385" s="121"/>
      <c r="C385" s="121"/>
    </row>
    <row r="386" spans="2:3">
      <c r="B386" s="121"/>
      <c r="C386" s="121"/>
    </row>
    <row r="387" spans="2:3">
      <c r="B387" s="121"/>
      <c r="C387" s="121"/>
    </row>
    <row r="388" spans="2:3">
      <c r="B388" s="121"/>
      <c r="C388" s="121"/>
    </row>
    <row r="389" spans="2:3">
      <c r="B389" s="121"/>
      <c r="C389" s="121"/>
    </row>
    <row r="390" spans="2:3">
      <c r="B390" s="121"/>
      <c r="C390" s="121"/>
    </row>
    <row r="391" spans="2:3">
      <c r="B391" s="121"/>
      <c r="C391" s="121"/>
    </row>
    <row r="392" spans="2:3">
      <c r="B392" s="121"/>
      <c r="C392" s="121"/>
    </row>
    <row r="393" spans="2:3">
      <c r="B393" s="121"/>
      <c r="C393" s="121"/>
    </row>
    <row r="394" spans="2:3">
      <c r="B394" s="121"/>
      <c r="C394" s="121"/>
    </row>
    <row r="395" spans="2:3">
      <c r="B395" s="121"/>
      <c r="C395" s="121"/>
    </row>
    <row r="396" spans="2:3">
      <c r="B396" s="121"/>
      <c r="C396" s="121"/>
    </row>
    <row r="397" spans="2:3">
      <c r="B397" s="121"/>
      <c r="C397" s="121"/>
    </row>
    <row r="398" spans="2:3">
      <c r="B398" s="121"/>
      <c r="C398" s="121"/>
    </row>
    <row r="399" spans="2:3">
      <c r="B399" s="121"/>
      <c r="C399" s="121"/>
    </row>
    <row r="400" spans="2:3">
      <c r="B400" s="121"/>
      <c r="C400" s="121"/>
    </row>
    <row r="401" spans="2:3">
      <c r="B401" s="121"/>
      <c r="C401" s="121"/>
    </row>
    <row r="402" spans="2:3">
      <c r="B402" s="121"/>
      <c r="C402" s="121"/>
    </row>
    <row r="403" spans="2:3">
      <c r="B403" s="121"/>
      <c r="C403" s="121"/>
    </row>
    <row r="404" spans="2:3">
      <c r="B404" s="121"/>
      <c r="C404" s="121"/>
    </row>
    <row r="405" spans="2:3">
      <c r="B405" s="121"/>
      <c r="C405" s="121"/>
    </row>
    <row r="406" spans="2:3">
      <c r="B406" s="121"/>
      <c r="C406" s="121"/>
    </row>
    <row r="407" spans="2:3">
      <c r="B407" s="121"/>
      <c r="C407" s="121"/>
    </row>
    <row r="408" spans="2:3">
      <c r="B408" s="121"/>
      <c r="C408" s="121"/>
    </row>
    <row r="409" spans="2:3">
      <c r="B409" s="121"/>
      <c r="C409" s="121"/>
    </row>
    <row r="410" spans="2:3">
      <c r="B410" s="121"/>
      <c r="C410" s="121"/>
    </row>
    <row r="411" spans="2:3">
      <c r="B411" s="121"/>
      <c r="C411" s="121"/>
    </row>
    <row r="412" spans="2:3">
      <c r="B412" s="121"/>
      <c r="C412" s="121"/>
    </row>
    <row r="413" spans="2:3">
      <c r="B413" s="121"/>
      <c r="C413" s="121"/>
    </row>
    <row r="414" spans="2:3">
      <c r="B414" s="121"/>
      <c r="C414" s="121"/>
    </row>
    <row r="415" spans="2:3">
      <c r="B415" s="121"/>
      <c r="C415" s="121"/>
    </row>
    <row r="416" spans="2:3">
      <c r="B416" s="121"/>
      <c r="C416" s="121"/>
    </row>
    <row r="417" spans="2:3">
      <c r="B417" s="121"/>
      <c r="C417" s="121"/>
    </row>
    <row r="418" spans="2:3">
      <c r="B418" s="121"/>
      <c r="C418" s="121"/>
    </row>
    <row r="419" spans="2:3">
      <c r="B419" s="121"/>
      <c r="C419" s="121"/>
    </row>
    <row r="420" spans="2:3">
      <c r="B420" s="121"/>
      <c r="C420" s="121"/>
    </row>
    <row r="421" spans="2:3">
      <c r="B421" s="121"/>
      <c r="C421" s="121"/>
    </row>
    <row r="422" spans="2:3">
      <c r="B422" s="121"/>
      <c r="C422" s="121"/>
    </row>
    <row r="423" spans="2:3">
      <c r="B423" s="121"/>
      <c r="C423" s="121"/>
    </row>
    <row r="424" spans="2:3">
      <c r="B424" s="121"/>
      <c r="C424" s="121"/>
    </row>
    <row r="425" spans="2:3">
      <c r="B425" s="121"/>
      <c r="C425" s="121"/>
    </row>
    <row r="426" spans="2:3">
      <c r="B426" s="121"/>
      <c r="C426" s="121"/>
    </row>
    <row r="427" spans="2:3">
      <c r="B427" s="121"/>
      <c r="C427" s="121"/>
    </row>
    <row r="428" spans="2:3">
      <c r="B428" s="121"/>
      <c r="C428" s="121"/>
    </row>
    <row r="429" spans="2:3">
      <c r="B429" s="121"/>
      <c r="C429" s="121"/>
    </row>
    <row r="430" spans="2:3">
      <c r="B430" s="121"/>
      <c r="C430" s="121"/>
    </row>
    <row r="431" spans="2:3">
      <c r="B431" s="121"/>
      <c r="C431" s="121"/>
    </row>
    <row r="432" spans="2:3">
      <c r="B432" s="121"/>
      <c r="C432" s="121"/>
    </row>
    <row r="433" spans="2:3">
      <c r="B433" s="121"/>
      <c r="C433" s="121"/>
    </row>
    <row r="434" spans="2:3">
      <c r="B434" s="121"/>
      <c r="C434" s="121"/>
    </row>
    <row r="435" spans="2:3">
      <c r="B435" s="121"/>
      <c r="C435" s="121"/>
    </row>
    <row r="436" spans="2:3">
      <c r="B436" s="121"/>
      <c r="C436" s="121"/>
    </row>
    <row r="437" spans="2:3">
      <c r="B437" s="121"/>
      <c r="C437" s="121"/>
    </row>
    <row r="438" spans="2:3">
      <c r="B438" s="121"/>
      <c r="C438" s="121"/>
    </row>
    <row r="439" spans="2:3">
      <c r="B439" s="121"/>
      <c r="C439" s="121"/>
    </row>
    <row r="440" spans="2:3">
      <c r="B440" s="121"/>
      <c r="C440" s="121"/>
    </row>
    <row r="441" spans="2:3">
      <c r="B441" s="121"/>
      <c r="C441" s="121"/>
    </row>
    <row r="442" spans="2:3">
      <c r="B442" s="121"/>
      <c r="C442" s="121"/>
    </row>
    <row r="443" spans="2:3">
      <c r="B443" s="121"/>
      <c r="C443" s="121"/>
    </row>
    <row r="444" spans="2:3">
      <c r="B444" s="121"/>
      <c r="C444" s="121"/>
    </row>
    <row r="445" spans="2:3">
      <c r="B445" s="121"/>
      <c r="C445" s="121"/>
    </row>
    <row r="446" spans="2:3">
      <c r="B446" s="121"/>
      <c r="C446" s="121"/>
    </row>
    <row r="447" spans="2:3">
      <c r="B447" s="121"/>
      <c r="C447" s="121"/>
    </row>
    <row r="448" spans="2:3">
      <c r="B448" s="121"/>
      <c r="C448" s="121"/>
    </row>
    <row r="449" spans="2:3">
      <c r="B449" s="121"/>
      <c r="C449" s="121"/>
    </row>
    <row r="450" spans="2:3">
      <c r="B450" s="121"/>
      <c r="C450" s="121"/>
    </row>
    <row r="451" spans="2:3">
      <c r="B451" s="121"/>
      <c r="C451" s="121"/>
    </row>
    <row r="452" spans="2:3">
      <c r="B452" s="121"/>
      <c r="C452" s="121"/>
    </row>
    <row r="453" spans="2:3">
      <c r="B453" s="121"/>
      <c r="C453" s="121"/>
    </row>
    <row r="454" spans="2:3">
      <c r="B454" s="121"/>
      <c r="C454" s="121"/>
    </row>
    <row r="455" spans="2:3">
      <c r="B455" s="121"/>
      <c r="C455" s="121"/>
    </row>
    <row r="456" spans="2:3">
      <c r="B456" s="121"/>
      <c r="C456" s="121"/>
    </row>
    <row r="457" spans="2:3">
      <c r="B457" s="121"/>
      <c r="C457" s="121"/>
    </row>
    <row r="458" spans="2:3">
      <c r="B458" s="121"/>
      <c r="C458" s="121"/>
    </row>
    <row r="459" spans="2:3">
      <c r="B459" s="121"/>
      <c r="C459" s="121"/>
    </row>
    <row r="460" spans="2:3">
      <c r="B460" s="121"/>
      <c r="C460" s="121"/>
    </row>
    <row r="461" spans="2:3">
      <c r="B461" s="121"/>
      <c r="C461" s="121"/>
    </row>
    <row r="462" spans="2:3">
      <c r="B462" s="121"/>
      <c r="C462" s="121"/>
    </row>
    <row r="463" spans="2:3">
      <c r="B463" s="121"/>
      <c r="C463" s="121"/>
    </row>
    <row r="464" spans="2:3">
      <c r="B464" s="121"/>
      <c r="C464" s="121"/>
    </row>
    <row r="465" spans="2:3">
      <c r="B465" s="121"/>
      <c r="C465" s="121"/>
    </row>
    <row r="466" spans="2:3">
      <c r="B466" s="121"/>
      <c r="C466" s="121"/>
    </row>
    <row r="467" spans="2:3">
      <c r="B467" s="121"/>
      <c r="C467" s="121"/>
    </row>
    <row r="468" spans="2:3">
      <c r="B468" s="121"/>
      <c r="C468" s="121"/>
    </row>
    <row r="469" spans="2:3">
      <c r="B469" s="121"/>
      <c r="C469" s="121"/>
    </row>
    <row r="470" spans="2:3">
      <c r="B470" s="121"/>
      <c r="C470" s="121"/>
    </row>
    <row r="471" spans="2:3">
      <c r="B471" s="121"/>
      <c r="C471" s="121"/>
    </row>
    <row r="472" spans="2:3">
      <c r="B472" s="121"/>
      <c r="C472" s="121"/>
    </row>
    <row r="473" spans="2:3">
      <c r="B473" s="121"/>
      <c r="C473" s="121"/>
    </row>
    <row r="474" spans="2:3">
      <c r="B474" s="121"/>
      <c r="C474" s="121"/>
    </row>
    <row r="475" spans="2:3">
      <c r="B475" s="121"/>
      <c r="C475" s="121"/>
    </row>
    <row r="476" spans="2:3">
      <c r="B476" s="121"/>
      <c r="C476" s="121"/>
    </row>
    <row r="477" spans="2:3">
      <c r="B477" s="121"/>
      <c r="C477" s="121"/>
    </row>
    <row r="478" spans="2:3">
      <c r="B478" s="121"/>
      <c r="C478" s="121"/>
    </row>
    <row r="479" spans="2:3">
      <c r="B479" s="121"/>
      <c r="C479" s="121"/>
    </row>
    <row r="480" spans="2:3">
      <c r="B480" s="121"/>
      <c r="C480" s="121"/>
    </row>
    <row r="481" spans="2:3">
      <c r="B481" s="121"/>
      <c r="C481" s="121"/>
    </row>
    <row r="482" spans="2:3">
      <c r="B482" s="121"/>
      <c r="C482" s="121"/>
    </row>
    <row r="483" spans="2:3">
      <c r="B483" s="121"/>
      <c r="C483" s="121"/>
    </row>
    <row r="484" spans="2:3">
      <c r="B484" s="121"/>
      <c r="C484" s="121"/>
    </row>
    <row r="485" spans="2:3">
      <c r="B485" s="121"/>
      <c r="C485" s="121"/>
    </row>
    <row r="486" spans="2:3">
      <c r="B486" s="121"/>
      <c r="C486" s="121"/>
    </row>
    <row r="487" spans="2:3">
      <c r="B487" s="121"/>
      <c r="C487" s="121"/>
    </row>
    <row r="488" spans="2:3">
      <c r="B488" s="121"/>
      <c r="C488" s="121"/>
    </row>
    <row r="489" spans="2:3">
      <c r="B489" s="121"/>
      <c r="C489" s="121"/>
    </row>
    <row r="490" spans="2:3">
      <c r="B490" s="121"/>
      <c r="C490" s="121"/>
    </row>
    <row r="491" spans="2:3">
      <c r="B491" s="121"/>
      <c r="C491" s="121"/>
    </row>
    <row r="492" spans="2:3">
      <c r="B492" s="121"/>
      <c r="C492" s="121"/>
    </row>
    <row r="493" spans="2:3">
      <c r="B493" s="121"/>
      <c r="C493" s="121"/>
    </row>
    <row r="494" spans="2:3">
      <c r="B494" s="121"/>
      <c r="C494" s="121"/>
    </row>
    <row r="495" spans="2:3">
      <c r="B495" s="121"/>
      <c r="C495" s="121"/>
    </row>
    <row r="496" spans="2:3">
      <c r="B496" s="121"/>
      <c r="C496" s="121"/>
    </row>
    <row r="497" spans="2:3">
      <c r="B497" s="121"/>
      <c r="C497" s="121"/>
    </row>
    <row r="498" spans="2:3">
      <c r="B498" s="121"/>
      <c r="C498" s="121"/>
    </row>
    <row r="499" spans="2:3">
      <c r="B499" s="121"/>
      <c r="C499" s="121"/>
    </row>
    <row r="500" spans="2:3">
      <c r="B500" s="121"/>
      <c r="C500" s="121"/>
    </row>
    <row r="501" spans="2:3">
      <c r="B501" s="121"/>
      <c r="C501" s="121"/>
    </row>
    <row r="502" spans="2:3">
      <c r="B502" s="121"/>
      <c r="C502" s="121"/>
    </row>
    <row r="503" spans="2:3">
      <c r="B503" s="121"/>
      <c r="C503" s="121"/>
    </row>
    <row r="504" spans="2:3">
      <c r="B504" s="121"/>
      <c r="C504" s="121"/>
    </row>
    <row r="505" spans="2:3">
      <c r="B505" s="121"/>
      <c r="C505" s="121"/>
    </row>
    <row r="506" spans="2:3">
      <c r="B506" s="121"/>
      <c r="C506" s="121"/>
    </row>
    <row r="507" spans="2:3">
      <c r="B507" s="121"/>
      <c r="C507" s="121"/>
    </row>
    <row r="508" spans="2:3">
      <c r="B508" s="121"/>
      <c r="C508" s="121"/>
    </row>
    <row r="509" spans="2:3">
      <c r="B509" s="121"/>
      <c r="C509" s="121"/>
    </row>
    <row r="510" spans="2:3">
      <c r="B510" s="121"/>
      <c r="C510" s="121"/>
    </row>
    <row r="511" spans="2:3">
      <c r="B511" s="121"/>
      <c r="C511" s="121"/>
    </row>
    <row r="512" spans="2:3">
      <c r="B512" s="121"/>
      <c r="C512" s="121"/>
    </row>
    <row r="513" spans="2:3">
      <c r="B513" s="121"/>
      <c r="C513" s="121"/>
    </row>
    <row r="514" spans="2:3">
      <c r="B514" s="121"/>
      <c r="C514" s="121"/>
    </row>
    <row r="515" spans="2:3">
      <c r="B515" s="121"/>
      <c r="C515" s="121"/>
    </row>
    <row r="516" spans="2:3">
      <c r="B516" s="121"/>
      <c r="C516" s="121"/>
    </row>
    <row r="517" spans="2:3">
      <c r="B517" s="121"/>
      <c r="C517" s="121"/>
    </row>
    <row r="518" spans="2:3">
      <c r="B518" s="121"/>
      <c r="C518" s="121"/>
    </row>
    <row r="519" spans="2:3">
      <c r="B519" s="121"/>
      <c r="C519" s="121"/>
    </row>
    <row r="520" spans="2:3">
      <c r="B520" s="121"/>
      <c r="C520" s="121"/>
    </row>
    <row r="521" spans="2:3">
      <c r="B521" s="121"/>
      <c r="C521" s="121"/>
    </row>
    <row r="522" spans="2:3">
      <c r="B522" s="121"/>
      <c r="C522" s="121"/>
    </row>
    <row r="523" spans="2:3">
      <c r="B523" s="121"/>
      <c r="C523" s="121"/>
    </row>
    <row r="524" spans="2:3">
      <c r="B524" s="121"/>
      <c r="C524" s="121"/>
    </row>
    <row r="525" spans="2:3">
      <c r="B525" s="121"/>
      <c r="C525" s="121"/>
    </row>
    <row r="526" spans="2:3">
      <c r="B526" s="121"/>
      <c r="C526" s="121"/>
    </row>
    <row r="527" spans="2:3">
      <c r="B527" s="121"/>
      <c r="C527" s="121"/>
    </row>
    <row r="528" spans="2:3">
      <c r="B528" s="121"/>
      <c r="C528" s="121"/>
    </row>
    <row r="529" spans="2:3">
      <c r="B529" s="121"/>
      <c r="C529" s="121"/>
    </row>
    <row r="530" spans="2:3">
      <c r="B530" s="121"/>
      <c r="C530" s="121"/>
    </row>
    <row r="531" spans="2:3">
      <c r="B531" s="121"/>
      <c r="C531" s="121"/>
    </row>
    <row r="532" spans="2:3">
      <c r="B532" s="121"/>
      <c r="C532" s="121"/>
    </row>
    <row r="533" spans="2:3">
      <c r="B533" s="121"/>
      <c r="C533" s="121"/>
    </row>
    <row r="534" spans="2:3">
      <c r="B534" s="121"/>
      <c r="C534" s="121"/>
    </row>
    <row r="535" spans="2:3">
      <c r="B535" s="121"/>
      <c r="C535" s="121"/>
    </row>
    <row r="536" spans="2:3">
      <c r="B536" s="121"/>
      <c r="C536" s="121"/>
    </row>
    <row r="537" spans="2:3">
      <c r="B537" s="121"/>
      <c r="C537" s="121"/>
    </row>
    <row r="538" spans="2:3">
      <c r="B538" s="121"/>
      <c r="C538" s="121"/>
    </row>
    <row r="539" spans="2:3">
      <c r="B539" s="121"/>
      <c r="C539" s="121"/>
    </row>
    <row r="540" spans="2:3">
      <c r="B540" s="121"/>
      <c r="C540" s="121"/>
    </row>
    <row r="541" spans="2:3">
      <c r="B541" s="121"/>
      <c r="C541" s="121"/>
    </row>
    <row r="542" spans="2:3">
      <c r="B542" s="121"/>
      <c r="C542" s="121"/>
    </row>
    <row r="543" spans="2:3">
      <c r="B543" s="121"/>
      <c r="C543" s="121"/>
    </row>
    <row r="544" spans="2:3">
      <c r="B544" s="121"/>
      <c r="C544" s="121"/>
    </row>
    <row r="545" spans="2:3">
      <c r="B545" s="121"/>
      <c r="C545" s="121"/>
    </row>
    <row r="546" spans="2:3">
      <c r="B546" s="121"/>
      <c r="C546" s="121"/>
    </row>
    <row r="547" spans="2:3">
      <c r="B547" s="121"/>
      <c r="C547" s="121"/>
    </row>
    <row r="548" spans="2:3">
      <c r="B548" s="121"/>
      <c r="C548" s="121"/>
    </row>
    <row r="549" spans="2:3">
      <c r="B549" s="121"/>
      <c r="C549" s="121"/>
    </row>
    <row r="550" spans="2:3">
      <c r="B550" s="121"/>
      <c r="C550" s="121"/>
    </row>
    <row r="551" spans="2:3">
      <c r="B551" s="121"/>
      <c r="C551" s="121"/>
    </row>
    <row r="552" spans="2:3">
      <c r="B552" s="121"/>
      <c r="C552" s="121"/>
    </row>
    <row r="553" spans="2:3">
      <c r="B553" s="121"/>
      <c r="C553" s="121"/>
    </row>
    <row r="554" spans="2:3">
      <c r="B554" s="121"/>
      <c r="C554" s="121"/>
    </row>
    <row r="555" spans="2:3">
      <c r="B555" s="121"/>
      <c r="C555" s="121"/>
    </row>
    <row r="556" spans="2:3">
      <c r="B556" s="121"/>
      <c r="C556" s="121"/>
    </row>
    <row r="557" spans="2:3">
      <c r="B557" s="121"/>
      <c r="C557" s="121"/>
    </row>
    <row r="558" spans="2:3">
      <c r="B558" s="121"/>
      <c r="C558" s="121"/>
    </row>
    <row r="559" spans="2:3">
      <c r="B559" s="121"/>
      <c r="C559" s="121"/>
    </row>
    <row r="560" spans="2:3">
      <c r="B560" s="121"/>
      <c r="C560" s="121"/>
    </row>
    <row r="561" spans="2:3">
      <c r="B561" s="121"/>
      <c r="C561" s="121"/>
    </row>
    <row r="562" spans="2:3">
      <c r="B562" s="121"/>
      <c r="C562" s="121"/>
    </row>
    <row r="563" spans="2:3">
      <c r="B563" s="121"/>
      <c r="C563" s="121"/>
    </row>
    <row r="564" spans="2:3">
      <c r="B564" s="121"/>
      <c r="C564" s="121"/>
    </row>
    <row r="565" spans="2:3">
      <c r="B565" s="121"/>
      <c r="C565" s="121"/>
    </row>
    <row r="566" spans="2:3">
      <c r="B566" s="121"/>
      <c r="C566" s="121"/>
    </row>
    <row r="567" spans="2:3">
      <c r="B567" s="121"/>
      <c r="C567" s="121"/>
    </row>
    <row r="568" spans="2:3">
      <c r="B568" s="121"/>
      <c r="C568" s="121"/>
    </row>
    <row r="569" spans="2:3">
      <c r="B569" s="121"/>
      <c r="C569" s="121"/>
    </row>
    <row r="570" spans="2:3">
      <c r="B570" s="121"/>
      <c r="C570" s="121"/>
    </row>
    <row r="571" spans="2:3">
      <c r="B571" s="121"/>
      <c r="C571" s="121"/>
    </row>
    <row r="572" spans="2:3">
      <c r="B572" s="121"/>
      <c r="C572" s="121"/>
    </row>
    <row r="573" spans="2:3">
      <c r="B573" s="121"/>
      <c r="C573" s="121"/>
    </row>
    <row r="574" spans="2:3">
      <c r="B574" s="121"/>
      <c r="C574" s="121"/>
    </row>
    <row r="575" spans="2:3">
      <c r="B575" s="121"/>
      <c r="C575" s="121"/>
    </row>
    <row r="576" spans="2:3">
      <c r="B576" s="121"/>
      <c r="C576" s="121"/>
    </row>
    <row r="577" spans="2:3">
      <c r="B577" s="121"/>
      <c r="C577" s="121"/>
    </row>
    <row r="578" spans="2:3">
      <c r="B578" s="121"/>
      <c r="C578" s="121"/>
    </row>
    <row r="579" spans="2:3">
      <c r="B579" s="121"/>
      <c r="C579" s="121"/>
    </row>
    <row r="580" spans="2:3">
      <c r="B580" s="121"/>
      <c r="C580" s="121"/>
    </row>
    <row r="581" spans="2:3">
      <c r="B581" s="121"/>
      <c r="C581" s="121"/>
    </row>
    <row r="582" spans="2:3">
      <c r="B582" s="121"/>
      <c r="C582" s="121"/>
    </row>
    <row r="583" spans="2:3">
      <c r="B583" s="121"/>
      <c r="C583" s="121"/>
    </row>
    <row r="584" spans="2:3">
      <c r="B584" s="121"/>
      <c r="C584" s="121"/>
    </row>
    <row r="585" spans="2:3">
      <c r="B585" s="121"/>
      <c r="C585" s="121"/>
    </row>
    <row r="586" spans="2:3">
      <c r="B586" s="121"/>
      <c r="C586" s="121"/>
    </row>
    <row r="587" spans="2:3">
      <c r="B587" s="121"/>
      <c r="C587" s="121"/>
    </row>
    <row r="588" spans="2:3">
      <c r="B588" s="121"/>
      <c r="C588" s="121"/>
    </row>
    <row r="589" spans="2:3">
      <c r="B589" s="121"/>
      <c r="C589" s="121"/>
    </row>
    <row r="590" spans="2:3">
      <c r="B590" s="121"/>
      <c r="C590" s="121"/>
    </row>
    <row r="591" spans="2:3">
      <c r="B591" s="121"/>
      <c r="C591" s="121"/>
    </row>
    <row r="592" spans="2:3">
      <c r="B592" s="121"/>
      <c r="C592" s="121"/>
    </row>
    <row r="593" spans="2:3">
      <c r="B593" s="121"/>
      <c r="C593" s="121"/>
    </row>
    <row r="594" spans="2:3">
      <c r="B594" s="121"/>
      <c r="C594" s="121"/>
    </row>
    <row r="595" spans="2:3">
      <c r="B595" s="121"/>
      <c r="C595" s="121"/>
    </row>
    <row r="596" spans="2:3">
      <c r="B596" s="121"/>
      <c r="C596" s="121"/>
    </row>
    <row r="597" spans="2:3">
      <c r="B597" s="121"/>
      <c r="C597" s="121"/>
    </row>
    <row r="598" spans="2:3">
      <c r="B598" s="121"/>
      <c r="C598" s="121"/>
    </row>
    <row r="599" spans="2:3">
      <c r="B599" s="121"/>
      <c r="C599" s="121"/>
    </row>
    <row r="600" spans="2:3">
      <c r="B600" s="121"/>
      <c r="C600" s="121"/>
    </row>
    <row r="601" spans="2:3">
      <c r="B601" s="121"/>
      <c r="C601" s="121"/>
    </row>
    <row r="602" spans="2:3">
      <c r="B602" s="121"/>
      <c r="C602" s="121"/>
    </row>
    <row r="603" spans="2:3">
      <c r="B603" s="121"/>
      <c r="C603" s="121"/>
    </row>
    <row r="604" spans="2:3">
      <c r="B604" s="121"/>
      <c r="C604" s="121"/>
    </row>
    <row r="605" spans="2:3">
      <c r="B605" s="121"/>
      <c r="C605" s="121"/>
    </row>
    <row r="606" spans="2:3">
      <c r="B606" s="121"/>
      <c r="C606" s="121"/>
    </row>
    <row r="607" spans="2:3">
      <c r="B607" s="121"/>
      <c r="C607" s="121"/>
    </row>
    <row r="608" spans="2:3">
      <c r="B608" s="121"/>
      <c r="C608" s="121"/>
    </row>
    <row r="609" spans="2:3">
      <c r="B609" s="121"/>
      <c r="C609" s="121"/>
    </row>
    <row r="610" spans="2:3">
      <c r="B610" s="121"/>
      <c r="C610" s="121"/>
    </row>
    <row r="611" spans="2:3">
      <c r="B611" s="121"/>
      <c r="C611" s="121"/>
    </row>
    <row r="612" spans="2:3">
      <c r="B612" s="121"/>
      <c r="C612" s="121"/>
    </row>
    <row r="613" spans="2:3">
      <c r="B613" s="121"/>
      <c r="C613" s="121"/>
    </row>
    <row r="614" spans="2:3">
      <c r="B614" s="121"/>
      <c r="C614" s="121"/>
    </row>
    <row r="615" spans="2:3">
      <c r="B615" s="121"/>
      <c r="C615" s="121"/>
    </row>
    <row r="616" spans="2:3">
      <c r="B616" s="121"/>
      <c r="C616" s="121"/>
    </row>
    <row r="617" spans="2:3">
      <c r="B617" s="121"/>
      <c r="C617" s="121"/>
    </row>
    <row r="618" spans="2:3">
      <c r="B618" s="121"/>
      <c r="C618" s="121"/>
    </row>
    <row r="619" spans="2:3">
      <c r="B619" s="121"/>
      <c r="C619" s="121"/>
    </row>
    <row r="620" spans="2:3">
      <c r="B620" s="121"/>
      <c r="C620" s="121"/>
    </row>
    <row r="621" spans="2:3">
      <c r="B621" s="121"/>
      <c r="C621" s="121"/>
    </row>
    <row r="622" spans="2:3">
      <c r="B622" s="121"/>
      <c r="C622" s="121"/>
    </row>
    <row r="623" spans="2:3">
      <c r="B623" s="121"/>
      <c r="C623" s="121"/>
    </row>
    <row r="624" spans="2:3">
      <c r="B624" s="121"/>
      <c r="C624" s="121"/>
    </row>
    <row r="625" spans="2:3">
      <c r="B625" s="121"/>
      <c r="C625" s="121"/>
    </row>
    <row r="626" spans="2:3">
      <c r="B626" s="121"/>
      <c r="C626" s="121"/>
    </row>
    <row r="627" spans="2:3">
      <c r="B627" s="121"/>
      <c r="C627" s="121"/>
    </row>
    <row r="628" spans="2:3">
      <c r="B628" s="121"/>
      <c r="C628" s="121"/>
    </row>
    <row r="629" spans="2:3">
      <c r="B629" s="121"/>
      <c r="C629" s="121"/>
    </row>
    <row r="630" spans="2:3">
      <c r="B630" s="121"/>
      <c r="C630" s="121"/>
    </row>
    <row r="631" spans="2:3">
      <c r="B631" s="121"/>
      <c r="C631" s="121"/>
    </row>
    <row r="632" spans="2:3">
      <c r="B632" s="121"/>
      <c r="C632" s="121"/>
    </row>
    <row r="633" spans="2:3">
      <c r="B633" s="121"/>
      <c r="C633" s="121"/>
    </row>
    <row r="634" spans="2:3">
      <c r="B634" s="121"/>
      <c r="C634" s="121"/>
    </row>
    <row r="635" spans="2:3">
      <c r="B635" s="121"/>
      <c r="C635" s="121"/>
    </row>
    <row r="636" spans="2:3">
      <c r="B636" s="121"/>
      <c r="C636" s="121"/>
    </row>
    <row r="637" spans="2:3">
      <c r="B637" s="121"/>
      <c r="C637" s="121"/>
    </row>
    <row r="638" spans="2:3">
      <c r="B638" s="121"/>
      <c r="C638" s="121"/>
    </row>
    <row r="639" spans="2:3">
      <c r="B639" s="121"/>
      <c r="C639" s="121"/>
    </row>
    <row r="640" spans="2:3">
      <c r="B640" s="121"/>
      <c r="C640" s="121"/>
    </row>
    <row r="641" spans="2:3">
      <c r="B641" s="121"/>
      <c r="C641" s="121"/>
    </row>
    <row r="642" spans="2:3">
      <c r="B642" s="121"/>
      <c r="C642" s="121"/>
    </row>
    <row r="643" spans="2:3">
      <c r="B643" s="121"/>
      <c r="C643" s="121"/>
    </row>
    <row r="644" spans="2:3">
      <c r="B644" s="121"/>
      <c r="C644" s="121"/>
    </row>
    <row r="645" spans="2:3">
      <c r="B645" s="121"/>
      <c r="C645" s="121"/>
    </row>
    <row r="646" spans="2:3">
      <c r="B646" s="121"/>
      <c r="C646" s="121"/>
    </row>
    <row r="647" spans="2:3">
      <c r="B647" s="121"/>
      <c r="C647" s="121"/>
    </row>
    <row r="648" spans="2:3">
      <c r="B648" s="121"/>
      <c r="C648" s="121"/>
    </row>
    <row r="649" spans="2:3">
      <c r="B649" s="121"/>
      <c r="C649" s="121"/>
    </row>
    <row r="650" spans="2:3">
      <c r="B650" s="121"/>
      <c r="C650" s="121"/>
    </row>
    <row r="651" spans="2:3">
      <c r="B651" s="121"/>
      <c r="C651" s="121"/>
    </row>
    <row r="652" spans="2:3">
      <c r="B652" s="121"/>
      <c r="C652" s="121"/>
    </row>
    <row r="653" spans="2:3">
      <c r="B653" s="121"/>
      <c r="C653" s="121"/>
    </row>
    <row r="654" spans="2:3">
      <c r="B654" s="121"/>
      <c r="C654" s="121"/>
    </row>
    <row r="655" spans="2:3">
      <c r="B655" s="121"/>
      <c r="C655" s="121"/>
    </row>
    <row r="656" spans="2:3">
      <c r="B656" s="121"/>
      <c r="C656" s="121"/>
    </row>
    <row r="657" spans="2:3">
      <c r="B657" s="121"/>
      <c r="C657" s="121"/>
    </row>
    <row r="658" spans="2:3">
      <c r="B658" s="121"/>
      <c r="C658" s="121"/>
    </row>
    <row r="659" spans="2:3">
      <c r="B659" s="121"/>
      <c r="C659" s="121"/>
    </row>
    <row r="660" spans="2:3">
      <c r="B660" s="121"/>
      <c r="C660" s="121"/>
    </row>
    <row r="661" spans="2:3">
      <c r="B661" s="121"/>
      <c r="C661" s="121"/>
    </row>
    <row r="662" spans="2:3">
      <c r="B662" s="121"/>
      <c r="C662" s="121"/>
    </row>
    <row r="663" spans="2:3">
      <c r="B663" s="121"/>
      <c r="C663" s="121"/>
    </row>
    <row r="664" spans="2:3">
      <c r="B664" s="121"/>
      <c r="C664" s="121"/>
    </row>
    <row r="665" spans="2:3">
      <c r="B665" s="121"/>
      <c r="C665" s="121"/>
    </row>
    <row r="666" spans="2:3">
      <c r="B666" s="121"/>
      <c r="C666" s="121"/>
    </row>
    <row r="667" spans="2:3">
      <c r="B667" s="121"/>
      <c r="C667" s="121"/>
    </row>
    <row r="668" spans="2:3">
      <c r="B668" s="121"/>
      <c r="C668" s="121"/>
    </row>
    <row r="669" spans="2:3">
      <c r="B669" s="121"/>
      <c r="C669" s="121"/>
    </row>
    <row r="670" spans="2:3">
      <c r="B670" s="121"/>
      <c r="C670" s="121"/>
    </row>
    <row r="671" spans="2:3">
      <c r="B671" s="121"/>
      <c r="C671" s="121"/>
    </row>
    <row r="672" spans="2:3">
      <c r="B672" s="121"/>
      <c r="C672" s="121"/>
    </row>
    <row r="673" spans="2:3">
      <c r="B673" s="121"/>
      <c r="C673" s="121"/>
    </row>
    <row r="674" spans="2:3">
      <c r="B674" s="121"/>
      <c r="C674" s="121"/>
    </row>
    <row r="675" spans="2:3">
      <c r="B675" s="121"/>
      <c r="C675" s="121"/>
    </row>
    <row r="676" spans="2:3">
      <c r="B676" s="121"/>
      <c r="C676" s="121"/>
    </row>
    <row r="677" spans="2:3">
      <c r="B677" s="121"/>
      <c r="C677" s="121"/>
    </row>
    <row r="678" spans="2:3">
      <c r="B678" s="121"/>
      <c r="C678" s="121"/>
    </row>
    <row r="679" spans="2:3">
      <c r="B679" s="121"/>
      <c r="C679" s="121"/>
    </row>
    <row r="680" spans="2:3">
      <c r="B680" s="121"/>
      <c r="C680" s="121"/>
    </row>
    <row r="681" spans="2:3">
      <c r="B681" s="121"/>
      <c r="C681" s="121"/>
    </row>
    <row r="682" spans="2:3">
      <c r="B682" s="121"/>
      <c r="C682" s="121"/>
    </row>
    <row r="683" spans="2:3">
      <c r="B683" s="121"/>
      <c r="C683" s="121"/>
    </row>
    <row r="684" spans="2:3">
      <c r="B684" s="121"/>
      <c r="C684" s="121"/>
    </row>
    <row r="685" spans="2:3">
      <c r="B685" s="121"/>
      <c r="C685" s="121"/>
    </row>
    <row r="686" spans="2:3">
      <c r="B686" s="121"/>
      <c r="C686" s="121"/>
    </row>
    <row r="687" spans="2:3">
      <c r="B687" s="121"/>
      <c r="C687" s="121"/>
    </row>
    <row r="688" spans="2:3">
      <c r="B688" s="121"/>
      <c r="C688" s="121"/>
    </row>
    <row r="689" spans="2:3">
      <c r="B689" s="121"/>
      <c r="C689" s="121"/>
    </row>
    <row r="690" spans="2:3">
      <c r="B690" s="121"/>
      <c r="C690" s="121"/>
    </row>
    <row r="691" spans="2:3">
      <c r="B691" s="121"/>
      <c r="C691" s="121"/>
    </row>
    <row r="692" spans="2:3">
      <c r="B692" s="121"/>
      <c r="C692" s="121"/>
    </row>
    <row r="693" spans="2:3">
      <c r="B693" s="121"/>
      <c r="C693" s="121"/>
    </row>
    <row r="694" spans="2:3">
      <c r="B694" s="121"/>
      <c r="C694" s="121"/>
    </row>
    <row r="695" spans="2:3">
      <c r="B695" s="121"/>
      <c r="C695" s="121"/>
    </row>
    <row r="696" spans="2:3">
      <c r="B696" s="121"/>
      <c r="C696" s="121"/>
    </row>
    <row r="697" spans="2:3">
      <c r="B697" s="121"/>
      <c r="C697" s="121"/>
    </row>
    <row r="698" spans="2:3">
      <c r="B698" s="121"/>
      <c r="C698" s="121"/>
    </row>
    <row r="699" spans="2:3">
      <c r="B699" s="121"/>
      <c r="C699" s="121"/>
    </row>
    <row r="700" spans="2:3">
      <c r="B700" s="121"/>
      <c r="C700" s="121"/>
    </row>
    <row r="701" spans="2:3">
      <c r="B701" s="121"/>
      <c r="C701" s="121"/>
    </row>
    <row r="702" spans="2:3">
      <c r="B702" s="121"/>
      <c r="C702" s="121"/>
    </row>
    <row r="703" spans="2:3">
      <c r="B703" s="121"/>
      <c r="C703" s="121"/>
    </row>
    <row r="704" spans="2:3">
      <c r="B704" s="121"/>
      <c r="C704" s="121"/>
    </row>
    <row r="705" spans="2:3">
      <c r="B705" s="121"/>
      <c r="C705" s="121"/>
    </row>
    <row r="706" spans="2:3">
      <c r="B706" s="121"/>
      <c r="C706" s="121"/>
    </row>
    <row r="707" spans="2:3">
      <c r="B707" s="121"/>
      <c r="C707" s="121"/>
    </row>
    <row r="708" spans="2:3">
      <c r="B708" s="121"/>
      <c r="C708" s="121"/>
    </row>
    <row r="709" spans="2:3">
      <c r="B709" s="121"/>
      <c r="C709" s="121"/>
    </row>
    <row r="710" spans="2:3">
      <c r="B710" s="121"/>
      <c r="C710" s="121"/>
    </row>
    <row r="711" spans="2:3">
      <c r="B711" s="121"/>
      <c r="C711" s="121"/>
    </row>
    <row r="712" spans="2:3">
      <c r="B712" s="121"/>
      <c r="C712" s="121"/>
    </row>
    <row r="713" spans="2:3">
      <c r="B713" s="121"/>
      <c r="C713" s="121"/>
    </row>
    <row r="714" spans="2:3">
      <c r="B714" s="121"/>
      <c r="C714" s="121"/>
    </row>
    <row r="715" spans="2:3">
      <c r="B715" s="121"/>
      <c r="C715" s="121"/>
    </row>
    <row r="716" spans="2:3">
      <c r="B716" s="121"/>
      <c r="C716" s="121"/>
    </row>
    <row r="717" spans="2:3">
      <c r="B717" s="121"/>
      <c r="C717" s="121"/>
    </row>
    <row r="718" spans="2:3">
      <c r="B718" s="121"/>
      <c r="C718" s="121"/>
    </row>
    <row r="719" spans="2:3">
      <c r="B719" s="121"/>
      <c r="C719" s="121"/>
    </row>
    <row r="720" spans="2:3">
      <c r="B720" s="121"/>
      <c r="C720" s="121"/>
    </row>
    <row r="721" spans="2:3">
      <c r="B721" s="121"/>
      <c r="C721" s="121"/>
    </row>
    <row r="722" spans="2:3">
      <c r="B722" s="121"/>
      <c r="C722" s="121"/>
    </row>
    <row r="723" spans="2:3">
      <c r="B723" s="121"/>
      <c r="C723" s="121"/>
    </row>
    <row r="724" spans="2:3">
      <c r="B724" s="121"/>
      <c r="C724" s="121"/>
    </row>
    <row r="725" spans="2:3">
      <c r="B725" s="121"/>
      <c r="C725" s="121"/>
    </row>
    <row r="726" spans="2:3">
      <c r="B726" s="121"/>
      <c r="C726" s="121"/>
    </row>
    <row r="727" spans="2:3">
      <c r="B727" s="121"/>
      <c r="C727" s="121"/>
    </row>
    <row r="728" spans="2:3">
      <c r="B728" s="121"/>
      <c r="C728" s="121"/>
    </row>
    <row r="729" spans="2:3">
      <c r="B729" s="121"/>
      <c r="C729" s="121"/>
    </row>
    <row r="730" spans="2:3">
      <c r="B730" s="121"/>
      <c r="C730" s="121"/>
    </row>
    <row r="731" spans="2:3">
      <c r="B731" s="121"/>
      <c r="C731" s="121"/>
    </row>
    <row r="732" spans="2:3">
      <c r="B732" s="121"/>
      <c r="C732" s="121"/>
    </row>
    <row r="733" spans="2:3">
      <c r="B733" s="121"/>
      <c r="C733" s="121"/>
    </row>
    <row r="734" spans="2:3">
      <c r="B734" s="121"/>
      <c r="C734" s="121"/>
    </row>
    <row r="735" spans="2:3">
      <c r="B735" s="121"/>
      <c r="C735" s="121"/>
    </row>
    <row r="736" spans="2:3">
      <c r="B736" s="121"/>
      <c r="C736" s="121"/>
    </row>
    <row r="737" spans="2:3">
      <c r="B737" s="121"/>
      <c r="C737" s="121"/>
    </row>
    <row r="738" spans="2:3">
      <c r="B738" s="121"/>
      <c r="C738" s="121"/>
    </row>
    <row r="739" spans="2:3">
      <c r="B739" s="121"/>
      <c r="C739" s="121"/>
    </row>
    <row r="740" spans="2:3">
      <c r="B740" s="121"/>
      <c r="C740" s="121"/>
    </row>
    <row r="741" spans="2:3">
      <c r="B741" s="121"/>
      <c r="C741" s="121"/>
    </row>
    <row r="742" spans="2:3">
      <c r="B742" s="121"/>
      <c r="C742" s="121"/>
    </row>
    <row r="743" spans="2:3">
      <c r="B743" s="121"/>
      <c r="C743" s="121"/>
    </row>
    <row r="744" spans="2:3">
      <c r="B744" s="121"/>
      <c r="C744" s="121"/>
    </row>
    <row r="745" spans="2:3">
      <c r="B745" s="121"/>
      <c r="C745" s="121"/>
    </row>
    <row r="746" spans="2:3">
      <c r="B746" s="121"/>
      <c r="C746" s="121"/>
    </row>
    <row r="747" spans="2:3">
      <c r="B747" s="121"/>
      <c r="C747" s="121"/>
    </row>
    <row r="748" spans="2:3">
      <c r="B748" s="121"/>
      <c r="C748" s="121"/>
    </row>
    <row r="749" spans="2:3">
      <c r="B749" s="121"/>
      <c r="C749" s="121"/>
    </row>
    <row r="750" spans="2:3">
      <c r="B750" s="121"/>
      <c r="C750" s="121"/>
    </row>
    <row r="751" spans="2:3">
      <c r="B751" s="121"/>
      <c r="C751" s="121"/>
    </row>
    <row r="752" spans="2:3">
      <c r="B752" s="121"/>
      <c r="C752" s="121"/>
    </row>
    <row r="753" spans="2:3">
      <c r="B753" s="121"/>
      <c r="C753" s="121"/>
    </row>
    <row r="754" spans="2:3">
      <c r="B754" s="121"/>
      <c r="C754" s="121"/>
    </row>
    <row r="755" spans="2:3">
      <c r="B755" s="121"/>
      <c r="C755" s="121"/>
    </row>
    <row r="756" spans="2:3">
      <c r="B756" s="121"/>
      <c r="C756" s="121"/>
    </row>
    <row r="757" spans="2:3">
      <c r="B757" s="121"/>
      <c r="C757" s="121"/>
    </row>
    <row r="758" spans="2:3">
      <c r="B758" s="121"/>
      <c r="C758" s="121"/>
    </row>
    <row r="759" spans="2:3">
      <c r="B759" s="121"/>
      <c r="C759" s="121"/>
    </row>
    <row r="760" spans="2:3">
      <c r="B760" s="121"/>
      <c r="C760" s="121"/>
    </row>
    <row r="761" spans="2:3">
      <c r="B761" s="121"/>
      <c r="C761" s="121"/>
    </row>
    <row r="762" spans="2:3">
      <c r="B762" s="121"/>
      <c r="C762" s="121"/>
    </row>
    <row r="763" spans="2:3">
      <c r="B763" s="121"/>
      <c r="C763" s="121"/>
    </row>
    <row r="764" spans="2:3">
      <c r="B764" s="121"/>
      <c r="C764" s="121"/>
    </row>
    <row r="765" spans="2:3">
      <c r="B765" s="121"/>
      <c r="C765" s="121"/>
    </row>
    <row r="766" spans="2:3">
      <c r="B766" s="121"/>
      <c r="C766" s="121"/>
    </row>
    <row r="767" spans="2:3">
      <c r="B767" s="121"/>
      <c r="C767" s="121"/>
    </row>
    <row r="768" spans="2:3">
      <c r="B768" s="121"/>
      <c r="C768" s="121"/>
    </row>
    <row r="769" spans="2:3">
      <c r="B769" s="121"/>
      <c r="C769" s="121"/>
    </row>
    <row r="770" spans="2:3">
      <c r="B770" s="121"/>
      <c r="C770" s="121"/>
    </row>
    <row r="771" spans="2:3">
      <c r="B771" s="121"/>
      <c r="C771" s="121"/>
    </row>
    <row r="772" spans="2:3">
      <c r="B772" s="121"/>
      <c r="C772" s="121"/>
    </row>
    <row r="773" spans="2:3">
      <c r="B773" s="121"/>
      <c r="C773" s="121"/>
    </row>
    <row r="774" spans="2:3">
      <c r="B774" s="121"/>
      <c r="C774" s="121"/>
    </row>
    <row r="775" spans="2:3">
      <c r="B775" s="121"/>
      <c r="C775" s="121"/>
    </row>
    <row r="776" spans="2:3">
      <c r="B776" s="121"/>
      <c r="C776" s="121"/>
    </row>
    <row r="777" spans="2:3">
      <c r="B777" s="121"/>
      <c r="C777" s="121"/>
    </row>
    <row r="778" spans="2:3">
      <c r="B778" s="121"/>
      <c r="C778" s="121"/>
    </row>
    <row r="779" spans="2:3">
      <c r="B779" s="121"/>
      <c r="C779" s="121"/>
    </row>
    <row r="780" spans="2:3">
      <c r="B780" s="121"/>
      <c r="C780" s="121"/>
    </row>
    <row r="781" spans="2:3">
      <c r="B781" s="121"/>
      <c r="C781" s="121"/>
    </row>
    <row r="782" spans="2:3">
      <c r="B782" s="121"/>
      <c r="C782" s="121"/>
    </row>
    <row r="783" spans="2:3">
      <c r="B783" s="121"/>
      <c r="C783" s="121"/>
    </row>
    <row r="784" spans="2:3">
      <c r="B784" s="121"/>
      <c r="C784" s="121"/>
    </row>
    <row r="785" spans="2:3">
      <c r="B785" s="121"/>
      <c r="C785" s="121"/>
    </row>
    <row r="786" spans="2:3">
      <c r="B786" s="121"/>
      <c r="C786" s="121"/>
    </row>
    <row r="787" spans="2:3">
      <c r="B787" s="121"/>
      <c r="C787" s="121"/>
    </row>
    <row r="788" spans="2:3">
      <c r="B788" s="121"/>
      <c r="C788" s="121"/>
    </row>
    <row r="789" spans="2:3">
      <c r="B789" s="121"/>
      <c r="C789" s="121"/>
    </row>
    <row r="790" spans="2:3">
      <c r="B790" s="121"/>
      <c r="C790" s="121"/>
    </row>
    <row r="791" spans="2:3">
      <c r="B791" s="121"/>
      <c r="C791" s="121"/>
    </row>
    <row r="792" spans="2:3">
      <c r="B792" s="121"/>
      <c r="C792" s="121"/>
    </row>
    <row r="793" spans="2:3">
      <c r="B793" s="121"/>
      <c r="C793" s="121"/>
    </row>
    <row r="794" spans="2:3">
      <c r="B794" s="121"/>
      <c r="C794" s="121"/>
    </row>
    <row r="795" spans="2:3">
      <c r="B795" s="121"/>
      <c r="C795" s="121"/>
    </row>
    <row r="796" spans="2:3">
      <c r="B796" s="121"/>
      <c r="C796" s="121"/>
    </row>
    <row r="797" spans="2:3">
      <c r="B797" s="121"/>
      <c r="C797" s="121"/>
    </row>
    <row r="798" spans="2:3">
      <c r="B798" s="121"/>
      <c r="C798" s="121"/>
    </row>
    <row r="799" spans="2:3">
      <c r="B799" s="121"/>
      <c r="C799" s="121"/>
    </row>
    <row r="800" spans="2:3">
      <c r="B800" s="121"/>
      <c r="C800" s="121"/>
    </row>
    <row r="801" spans="2:3">
      <c r="B801" s="121"/>
      <c r="C801" s="121"/>
    </row>
    <row r="802" spans="2:3">
      <c r="B802" s="121"/>
      <c r="C802" s="121"/>
    </row>
    <row r="803" spans="2:3">
      <c r="B803" s="121"/>
      <c r="C803" s="121"/>
    </row>
    <row r="804" spans="2:3">
      <c r="B804" s="121"/>
      <c r="C804" s="121"/>
    </row>
    <row r="805" spans="2:3">
      <c r="B805" s="121"/>
      <c r="C805" s="121"/>
    </row>
    <row r="806" spans="2:3">
      <c r="B806" s="121"/>
      <c r="C806" s="121"/>
    </row>
    <row r="807" spans="2:3">
      <c r="B807" s="121"/>
      <c r="C807" s="121"/>
    </row>
    <row r="808" spans="2:3">
      <c r="B808" s="121"/>
      <c r="C808" s="121"/>
    </row>
    <row r="809" spans="2:3">
      <c r="B809" s="121"/>
      <c r="C809" s="121"/>
    </row>
    <row r="810" spans="2:3">
      <c r="B810" s="121"/>
      <c r="C810" s="121"/>
    </row>
    <row r="811" spans="2:3">
      <c r="B811" s="121"/>
      <c r="C811" s="121"/>
    </row>
    <row r="812" spans="2:3">
      <c r="B812" s="121"/>
      <c r="C812" s="121"/>
    </row>
    <row r="813" spans="2:3">
      <c r="B813" s="121"/>
      <c r="C813" s="121"/>
    </row>
    <row r="814" spans="2:3">
      <c r="B814" s="121"/>
      <c r="C814" s="121"/>
    </row>
    <row r="815" spans="2:3">
      <c r="B815" s="121"/>
      <c r="C815" s="121"/>
    </row>
    <row r="816" spans="2:3">
      <c r="B816" s="121"/>
      <c r="C816" s="121"/>
    </row>
    <row r="817" spans="2:3">
      <c r="B817" s="121"/>
      <c r="C817" s="121"/>
    </row>
    <row r="818" spans="2:3">
      <c r="B818" s="121"/>
      <c r="C818" s="121"/>
    </row>
    <row r="819" spans="2:3">
      <c r="B819" s="121"/>
      <c r="C819" s="121"/>
    </row>
    <row r="820" spans="2:3">
      <c r="B820" s="121"/>
      <c r="C820" s="121"/>
    </row>
    <row r="821" spans="2:3">
      <c r="B821" s="121"/>
      <c r="C821" s="121"/>
    </row>
    <row r="822" spans="2:3">
      <c r="B822" s="121"/>
      <c r="C822" s="121"/>
    </row>
    <row r="823" spans="2:3">
      <c r="B823" s="121"/>
      <c r="C823" s="121"/>
    </row>
    <row r="824" spans="2:3">
      <c r="B824" s="121"/>
      <c r="C824" s="121"/>
    </row>
    <row r="825" spans="2:3">
      <c r="B825" s="121"/>
      <c r="C825" s="121"/>
    </row>
    <row r="826" spans="2:3">
      <c r="B826" s="121"/>
      <c r="C826" s="121"/>
    </row>
    <row r="827" spans="2:3">
      <c r="B827" s="121"/>
      <c r="C827" s="121"/>
    </row>
    <row r="828" spans="2:3">
      <c r="B828" s="121"/>
      <c r="C828" s="121"/>
    </row>
    <row r="829" spans="2:3">
      <c r="B829" s="121"/>
      <c r="C829" s="121"/>
    </row>
    <row r="830" spans="2:3">
      <c r="B830" s="121"/>
      <c r="C830" s="121"/>
    </row>
    <row r="831" spans="2:3">
      <c r="B831" s="121"/>
      <c r="C831" s="121"/>
    </row>
    <row r="832" spans="2:3">
      <c r="B832" s="121"/>
      <c r="C832" s="121"/>
    </row>
    <row r="833" spans="2:3">
      <c r="B833" s="121"/>
      <c r="C833" s="121"/>
    </row>
    <row r="834" spans="2:3">
      <c r="B834" s="121"/>
      <c r="C834" s="121"/>
    </row>
    <row r="835" spans="2:3">
      <c r="B835" s="121"/>
      <c r="C835" s="121"/>
    </row>
    <row r="836" spans="2:3">
      <c r="B836" s="121"/>
      <c r="C836" s="121"/>
    </row>
    <row r="837" spans="2:3">
      <c r="B837" s="121"/>
      <c r="C837" s="121"/>
    </row>
    <row r="838" spans="2:3">
      <c r="B838" s="121"/>
      <c r="C838" s="121"/>
    </row>
    <row r="839" spans="2:3">
      <c r="B839" s="121"/>
      <c r="C839" s="121"/>
    </row>
    <row r="840" spans="2:3">
      <c r="B840" s="121"/>
      <c r="C840" s="121"/>
    </row>
    <row r="841" spans="2:3">
      <c r="B841" s="121"/>
      <c r="C841" s="121"/>
    </row>
    <row r="842" spans="2:3">
      <c r="B842" s="121"/>
      <c r="C842" s="121"/>
    </row>
    <row r="843" spans="2:3">
      <c r="B843" s="121"/>
      <c r="C843" s="121"/>
    </row>
    <row r="844" spans="2:3">
      <c r="B844" s="121"/>
      <c r="C844" s="121"/>
    </row>
    <row r="845" spans="2:3">
      <c r="B845" s="121"/>
      <c r="C845" s="121"/>
    </row>
    <row r="846" spans="2:3">
      <c r="B846" s="121"/>
      <c r="C846" s="121"/>
    </row>
    <row r="847" spans="2:3">
      <c r="B847" s="121"/>
      <c r="C847" s="121"/>
    </row>
    <row r="848" spans="2:3">
      <c r="B848" s="121"/>
      <c r="C848" s="121"/>
    </row>
    <row r="849" spans="2:3">
      <c r="B849" s="121"/>
      <c r="C849" s="121"/>
    </row>
    <row r="850" spans="2:3">
      <c r="B850" s="121"/>
      <c r="C850" s="121"/>
    </row>
    <row r="851" spans="2:3">
      <c r="B851" s="121"/>
      <c r="C851" s="121"/>
    </row>
    <row r="852" spans="2:3">
      <c r="B852" s="121"/>
      <c r="C852" s="121"/>
    </row>
    <row r="853" spans="2:3">
      <c r="B853" s="121"/>
      <c r="C853" s="121"/>
    </row>
    <row r="854" spans="2:3">
      <c r="B854" s="121"/>
      <c r="C854" s="121"/>
    </row>
    <row r="855" spans="2:3">
      <c r="B855" s="121"/>
      <c r="C855" s="121"/>
    </row>
    <row r="856" spans="2:3">
      <c r="B856" s="121"/>
      <c r="C856" s="121"/>
    </row>
    <row r="857" spans="2:3">
      <c r="B857" s="121"/>
      <c r="C857" s="121"/>
    </row>
    <row r="858" spans="2:3">
      <c r="B858" s="121"/>
      <c r="C858" s="121"/>
    </row>
    <row r="859" spans="2:3">
      <c r="B859" s="121"/>
      <c r="C859" s="121"/>
    </row>
    <row r="860" spans="2:3">
      <c r="B860" s="121"/>
      <c r="C860" s="121"/>
    </row>
    <row r="861" spans="2:3">
      <c r="B861" s="121"/>
      <c r="C861" s="121"/>
    </row>
    <row r="862" spans="2:3">
      <c r="B862" s="121"/>
      <c r="C862" s="121"/>
    </row>
    <row r="863" spans="2:3">
      <c r="B863" s="121"/>
      <c r="C863" s="121"/>
    </row>
    <row r="864" spans="2:3">
      <c r="B864" s="121"/>
      <c r="C864" s="121"/>
    </row>
    <row r="865" spans="2:3">
      <c r="B865" s="121"/>
      <c r="C865" s="121"/>
    </row>
    <row r="866" spans="2:3">
      <c r="B866" s="121"/>
      <c r="C866" s="121"/>
    </row>
    <row r="867" spans="2:3">
      <c r="B867" s="121"/>
      <c r="C867" s="121"/>
    </row>
    <row r="868" spans="2:3">
      <c r="B868" s="121"/>
      <c r="C868" s="121"/>
    </row>
    <row r="869" spans="2:3">
      <c r="B869" s="121"/>
      <c r="C869" s="121"/>
    </row>
    <row r="870" spans="2:3">
      <c r="B870" s="121"/>
      <c r="C870" s="121"/>
    </row>
    <row r="871" spans="2:3">
      <c r="B871" s="121"/>
      <c r="C871" s="121"/>
    </row>
    <row r="872" spans="2:3">
      <c r="B872" s="121"/>
      <c r="C872" s="121"/>
    </row>
    <row r="873" spans="2:3">
      <c r="B873" s="121"/>
      <c r="C873" s="121"/>
    </row>
    <row r="874" spans="2:3">
      <c r="B874" s="121"/>
      <c r="C874" s="121"/>
    </row>
    <row r="875" spans="2:3">
      <c r="B875" s="121"/>
      <c r="C875" s="121"/>
    </row>
    <row r="876" spans="2:3">
      <c r="B876" s="121"/>
      <c r="C876" s="121"/>
    </row>
    <row r="877" spans="2:3">
      <c r="B877" s="121"/>
      <c r="C877" s="121"/>
    </row>
    <row r="878" spans="2:3">
      <c r="B878" s="121"/>
      <c r="C878" s="121"/>
    </row>
    <row r="879" spans="2:3">
      <c r="B879" s="121"/>
      <c r="C879" s="121"/>
    </row>
    <row r="880" spans="2:3">
      <c r="B880" s="121"/>
      <c r="C880" s="121"/>
    </row>
    <row r="881" spans="2:3">
      <c r="B881" s="121"/>
      <c r="C881" s="121"/>
    </row>
    <row r="882" spans="2:3">
      <c r="B882" s="121"/>
      <c r="C882" s="121"/>
    </row>
    <row r="883" spans="2:3">
      <c r="B883" s="121"/>
      <c r="C883" s="121"/>
    </row>
    <row r="884" spans="2:3">
      <c r="B884" s="121"/>
      <c r="C884" s="121"/>
    </row>
    <row r="885" spans="2:3">
      <c r="B885" s="121"/>
      <c r="C885" s="121"/>
    </row>
    <row r="886" spans="2:3">
      <c r="B886" s="121"/>
      <c r="C886" s="121"/>
    </row>
    <row r="887" spans="2:3">
      <c r="B887" s="121"/>
      <c r="C887" s="121"/>
    </row>
    <row r="888" spans="2:3">
      <c r="B888" s="121"/>
      <c r="C888" s="121"/>
    </row>
    <row r="889" spans="2:3">
      <c r="B889" s="121"/>
      <c r="C889" s="121"/>
    </row>
    <row r="890" spans="2:3">
      <c r="B890" s="121"/>
      <c r="C890" s="121"/>
    </row>
    <row r="891" spans="2:3">
      <c r="B891" s="121"/>
      <c r="C891" s="121"/>
    </row>
    <row r="892" spans="2:3">
      <c r="B892" s="121"/>
      <c r="C892" s="121"/>
    </row>
    <row r="893" spans="2:3">
      <c r="B893" s="121"/>
      <c r="C893" s="121"/>
    </row>
    <row r="894" spans="2:3">
      <c r="B894" s="121"/>
      <c r="C894" s="121"/>
    </row>
    <row r="895" spans="2:3">
      <c r="B895" s="121"/>
      <c r="C895" s="121"/>
    </row>
    <row r="896" spans="2:3">
      <c r="B896" s="121"/>
      <c r="C896" s="121"/>
    </row>
    <row r="897" spans="2:3">
      <c r="B897" s="121"/>
      <c r="C897" s="121"/>
    </row>
    <row r="898" spans="2:3">
      <c r="B898" s="121"/>
      <c r="C898" s="121"/>
    </row>
    <row r="899" spans="2:3">
      <c r="B899" s="121"/>
      <c r="C899" s="121"/>
    </row>
    <row r="900" spans="2:3">
      <c r="B900" s="121"/>
      <c r="C900" s="121"/>
    </row>
    <row r="901" spans="2:3">
      <c r="B901" s="121"/>
      <c r="C901" s="121"/>
    </row>
    <row r="902" spans="2:3">
      <c r="B902" s="121"/>
      <c r="C902" s="121"/>
    </row>
    <row r="903" spans="2:3">
      <c r="B903" s="121"/>
      <c r="C903" s="121"/>
    </row>
    <row r="904" spans="2:3">
      <c r="B904" s="121"/>
      <c r="C904" s="121"/>
    </row>
    <row r="905" spans="2:3">
      <c r="B905" s="121"/>
      <c r="C905" s="121"/>
    </row>
    <row r="906" spans="2:3">
      <c r="B906" s="121"/>
      <c r="C906" s="121"/>
    </row>
    <row r="907" spans="2:3">
      <c r="B907" s="121"/>
      <c r="C907" s="121"/>
    </row>
    <row r="908" spans="2:3">
      <c r="B908" s="121"/>
      <c r="C908" s="121"/>
    </row>
    <row r="909" spans="2:3">
      <c r="B909" s="121"/>
      <c r="C909" s="121"/>
    </row>
    <row r="910" spans="2:3">
      <c r="B910" s="121"/>
      <c r="C910" s="121"/>
    </row>
    <row r="911" spans="2:3">
      <c r="B911" s="121"/>
      <c r="C911" s="121"/>
    </row>
    <row r="912" spans="2:3">
      <c r="B912" s="121"/>
      <c r="C912" s="121"/>
    </row>
    <row r="913" spans="2:3">
      <c r="B913" s="121"/>
      <c r="C913" s="121"/>
    </row>
    <row r="914" spans="2:3">
      <c r="B914" s="121"/>
      <c r="C914" s="121"/>
    </row>
    <row r="915" spans="2:3">
      <c r="B915" s="121"/>
      <c r="C915" s="121"/>
    </row>
    <row r="916" spans="2:3">
      <c r="B916" s="121"/>
      <c r="C916" s="121"/>
    </row>
    <row r="917" spans="2:3">
      <c r="B917" s="121"/>
      <c r="C917" s="121"/>
    </row>
    <row r="918" spans="2:3">
      <c r="B918" s="121"/>
      <c r="C918" s="121"/>
    </row>
    <row r="919" spans="2:3">
      <c r="B919" s="121"/>
      <c r="C919" s="121"/>
    </row>
    <row r="920" spans="2:3">
      <c r="B920" s="121"/>
      <c r="C920" s="121"/>
    </row>
    <row r="921" spans="2:3">
      <c r="B921" s="121"/>
      <c r="C921" s="121"/>
    </row>
    <row r="922" spans="2:3">
      <c r="B922" s="121"/>
      <c r="C922" s="121"/>
    </row>
    <row r="923" spans="2:3">
      <c r="B923" s="121"/>
      <c r="C923" s="121"/>
    </row>
    <row r="924" spans="2:3">
      <c r="B924" s="121"/>
      <c r="C924" s="121"/>
    </row>
    <row r="925" spans="2:3">
      <c r="B925" s="121"/>
      <c r="C925" s="121"/>
    </row>
    <row r="926" spans="2:3">
      <c r="B926" s="121"/>
      <c r="C926" s="121"/>
    </row>
    <row r="927" spans="2:3">
      <c r="B927" s="121"/>
      <c r="C927" s="121"/>
    </row>
    <row r="928" spans="2:3">
      <c r="B928" s="121"/>
      <c r="C928" s="121"/>
    </row>
    <row r="929" spans="2:3">
      <c r="B929" s="121"/>
      <c r="C929" s="121"/>
    </row>
    <row r="930" spans="2:3">
      <c r="B930" s="121"/>
      <c r="C930" s="121"/>
    </row>
    <row r="931" spans="2:3">
      <c r="B931" s="121"/>
      <c r="C931" s="121"/>
    </row>
    <row r="932" spans="2:3">
      <c r="B932" s="121"/>
      <c r="C932" s="121"/>
    </row>
    <row r="933" spans="2:3">
      <c r="B933" s="121"/>
      <c r="C933" s="121"/>
    </row>
    <row r="934" spans="2:3">
      <c r="B934" s="121"/>
      <c r="C934" s="121"/>
    </row>
    <row r="935" spans="2:3">
      <c r="B935" s="121"/>
      <c r="C935" s="121"/>
    </row>
    <row r="936" spans="2:3">
      <c r="B936" s="121"/>
      <c r="C936" s="121"/>
    </row>
    <row r="937" spans="2:3">
      <c r="B937" s="121"/>
      <c r="C937" s="121"/>
    </row>
    <row r="938" spans="2:3">
      <c r="B938" s="121"/>
      <c r="C938" s="121"/>
    </row>
    <row r="939" spans="2:3">
      <c r="B939" s="121"/>
      <c r="C939" s="121"/>
    </row>
    <row r="940" spans="2:3">
      <c r="B940" s="121"/>
      <c r="C940" s="121"/>
    </row>
    <row r="941" spans="2:3">
      <c r="B941" s="121"/>
      <c r="C941" s="121"/>
    </row>
    <row r="942" spans="2:3">
      <c r="B942" s="121"/>
      <c r="C942" s="121"/>
    </row>
    <row r="943" spans="2:3">
      <c r="B943" s="121"/>
      <c r="C943" s="121"/>
    </row>
    <row r="944" spans="2:3">
      <c r="B944" s="121"/>
      <c r="C944" s="121"/>
    </row>
    <row r="945" spans="2:3">
      <c r="B945" s="121"/>
      <c r="C945" s="121"/>
    </row>
    <row r="946" spans="2:3">
      <c r="B946" s="121"/>
      <c r="C946" s="121"/>
    </row>
    <row r="947" spans="2:3">
      <c r="B947" s="121"/>
      <c r="C947" s="121"/>
    </row>
    <row r="948" spans="2:3">
      <c r="B948" s="121"/>
      <c r="C948" s="121"/>
    </row>
    <row r="949" spans="2:3">
      <c r="B949" s="121"/>
      <c r="C949" s="121"/>
    </row>
    <row r="950" spans="2:3">
      <c r="B950" s="121"/>
      <c r="C950" s="121"/>
    </row>
    <row r="951" spans="2:3">
      <c r="B951" s="121"/>
      <c r="C951" s="121"/>
    </row>
    <row r="952" spans="2:3">
      <c r="B952" s="121"/>
      <c r="C952" s="121"/>
    </row>
    <row r="953" spans="2:3">
      <c r="B953" s="121"/>
      <c r="C953" s="121"/>
    </row>
    <row r="954" spans="2:3">
      <c r="B954" s="121"/>
      <c r="C954" s="121"/>
    </row>
    <row r="955" spans="2:3">
      <c r="B955" s="121"/>
      <c r="C955" s="121"/>
    </row>
    <row r="956" spans="2:3">
      <c r="B956" s="121"/>
      <c r="C956" s="121"/>
    </row>
    <row r="957" spans="2:3">
      <c r="B957" s="121"/>
      <c r="C957" s="121"/>
    </row>
    <row r="958" spans="2:3">
      <c r="B958" s="121"/>
      <c r="C958" s="121"/>
    </row>
    <row r="959" spans="2:3">
      <c r="B959" s="121"/>
      <c r="C959" s="121"/>
    </row>
    <row r="960" spans="2:3">
      <c r="B960" s="121"/>
      <c r="C960" s="121"/>
    </row>
    <row r="961" spans="2:3">
      <c r="B961" s="121"/>
      <c r="C961" s="121"/>
    </row>
    <row r="962" spans="2:3">
      <c r="B962" s="121"/>
      <c r="C962" s="121"/>
    </row>
    <row r="963" spans="2:3">
      <c r="B963" s="121"/>
      <c r="C963" s="121"/>
    </row>
    <row r="964" spans="2:3">
      <c r="B964" s="121"/>
      <c r="C964" s="121"/>
    </row>
    <row r="965" spans="2:3">
      <c r="B965" s="121"/>
      <c r="C965" s="121"/>
    </row>
    <row r="966" spans="2:3">
      <c r="B966" s="121"/>
      <c r="C966" s="121"/>
    </row>
    <row r="967" spans="2:3">
      <c r="B967" s="121"/>
      <c r="C967" s="121"/>
    </row>
    <row r="968" spans="2:3">
      <c r="B968" s="121"/>
      <c r="C968" s="121"/>
    </row>
    <row r="969" spans="2:3">
      <c r="B969" s="121"/>
      <c r="C969" s="121"/>
    </row>
    <row r="970" spans="2:3">
      <c r="B970" s="121"/>
      <c r="C970" s="121"/>
    </row>
    <row r="971" spans="2:3">
      <c r="B971" s="121"/>
      <c r="C971" s="121"/>
    </row>
    <row r="972" spans="2:3">
      <c r="B972" s="121"/>
      <c r="C972" s="121"/>
    </row>
    <row r="973" spans="2:3">
      <c r="B973" s="121"/>
      <c r="C973" s="121"/>
    </row>
    <row r="974" spans="2:3">
      <c r="B974" s="121"/>
      <c r="C974" s="121"/>
    </row>
    <row r="975" spans="2:3">
      <c r="B975" s="121"/>
      <c r="C975" s="121"/>
    </row>
    <row r="976" spans="2:3">
      <c r="B976" s="121"/>
      <c r="C976" s="121"/>
    </row>
    <row r="977" spans="2:3">
      <c r="B977" s="121"/>
      <c r="C977" s="121"/>
    </row>
    <row r="978" spans="2:3">
      <c r="B978" s="121"/>
      <c r="C978" s="121"/>
    </row>
    <row r="979" spans="2:3">
      <c r="B979" s="121"/>
      <c r="C979" s="121"/>
    </row>
    <row r="980" spans="2:3">
      <c r="B980" s="121"/>
      <c r="C980" s="121"/>
    </row>
    <row r="981" spans="2:3">
      <c r="B981" s="121"/>
      <c r="C981" s="121"/>
    </row>
    <row r="982" spans="2:3">
      <c r="B982" s="121"/>
      <c r="C982" s="121"/>
    </row>
    <row r="983" spans="2:3">
      <c r="B983" s="121"/>
      <c r="C983" s="121"/>
    </row>
    <row r="984" spans="2:3">
      <c r="B984" s="121"/>
      <c r="C984" s="121"/>
    </row>
    <row r="985" spans="2:3">
      <c r="B985" s="121"/>
      <c r="C985" s="121"/>
    </row>
    <row r="986" spans="2:3">
      <c r="B986" s="121"/>
      <c r="C986" s="121"/>
    </row>
    <row r="987" spans="2:3">
      <c r="B987" s="121"/>
      <c r="C987" s="121"/>
    </row>
    <row r="988" spans="2:3">
      <c r="B988" s="121"/>
      <c r="C988" s="121"/>
    </row>
    <row r="989" spans="2:3">
      <c r="B989" s="121"/>
      <c r="C989" s="121"/>
    </row>
    <row r="990" spans="2:3">
      <c r="B990" s="121"/>
      <c r="C990" s="121"/>
    </row>
    <row r="991" spans="2:3">
      <c r="B991" s="121"/>
      <c r="C991" s="121"/>
    </row>
    <row r="992" spans="2:3">
      <c r="B992" s="121"/>
      <c r="C992" s="121"/>
    </row>
    <row r="993" spans="2:3">
      <c r="B993" s="121"/>
      <c r="C993" s="121"/>
    </row>
    <row r="994" spans="2:3">
      <c r="B994" s="121"/>
      <c r="C994" s="121"/>
    </row>
    <row r="995" spans="2:3">
      <c r="B995" s="121"/>
      <c r="C995" s="121"/>
    </row>
    <row r="996" spans="2:3">
      <c r="B996" s="121"/>
      <c r="C996" s="121"/>
    </row>
    <row r="997" spans="2:3">
      <c r="B997" s="121"/>
      <c r="C997" s="121"/>
    </row>
    <row r="998" spans="2:3">
      <c r="B998" s="121"/>
      <c r="C998" s="121"/>
    </row>
    <row r="999" spans="2:3">
      <c r="B999" s="121"/>
      <c r="C999" s="121"/>
    </row>
    <row r="1000" spans="2:3">
      <c r="B1000" s="121"/>
      <c r="C1000" s="121"/>
    </row>
    <row r="1001" spans="2:3">
      <c r="B1001" s="121"/>
      <c r="C1001" s="121"/>
    </row>
    <row r="1002" spans="2:3">
      <c r="B1002" s="121"/>
      <c r="C1002" s="121"/>
    </row>
    <row r="1003" spans="2:3">
      <c r="B1003" s="121"/>
      <c r="C1003" s="121"/>
    </row>
    <row r="1004" spans="2:3">
      <c r="B1004" s="121"/>
      <c r="C1004" s="121"/>
    </row>
    <row r="1005" spans="2:3">
      <c r="B1005" s="121"/>
      <c r="C1005" s="121"/>
    </row>
    <row r="1006" spans="2:3">
      <c r="B1006" s="121"/>
      <c r="C1006" s="121"/>
    </row>
    <row r="1007" spans="2:3">
      <c r="B1007" s="121"/>
      <c r="C1007" s="121"/>
    </row>
    <row r="1008" spans="2:3">
      <c r="B1008" s="121"/>
      <c r="C1008" s="121"/>
    </row>
    <row r="1009" spans="2:3">
      <c r="B1009" s="121"/>
      <c r="C1009" s="121"/>
    </row>
    <row r="1010" spans="2:3">
      <c r="B1010" s="121"/>
      <c r="C1010" s="121"/>
    </row>
    <row r="1011" spans="2:3">
      <c r="B1011" s="121"/>
      <c r="C1011" s="121"/>
    </row>
    <row r="1012" spans="2:3">
      <c r="B1012" s="121"/>
      <c r="C1012" s="121"/>
    </row>
    <row r="1013" spans="2:3">
      <c r="B1013" s="121"/>
      <c r="C1013" s="121"/>
    </row>
    <row r="1014" spans="2:3">
      <c r="B1014" s="121"/>
      <c r="C1014" s="121"/>
    </row>
    <row r="1015" spans="2:3">
      <c r="B1015" s="121"/>
      <c r="C1015" s="121"/>
    </row>
    <row r="1016" spans="2:3">
      <c r="B1016" s="121"/>
      <c r="C1016" s="121"/>
    </row>
    <row r="1017" spans="2:3">
      <c r="B1017" s="121"/>
      <c r="C1017" s="121"/>
    </row>
    <row r="1018" spans="2:3">
      <c r="B1018" s="121"/>
      <c r="C1018" s="121"/>
    </row>
    <row r="1019" spans="2:3">
      <c r="B1019" s="121"/>
      <c r="C1019" s="121"/>
    </row>
    <row r="1020" spans="2:3">
      <c r="B1020" s="121"/>
      <c r="C1020" s="121"/>
    </row>
    <row r="1021" spans="2:3">
      <c r="B1021" s="121"/>
      <c r="C1021" s="121"/>
    </row>
    <row r="1022" spans="2:3">
      <c r="B1022" s="121"/>
      <c r="C1022" s="121"/>
    </row>
    <row r="1023" spans="2:3">
      <c r="B1023" s="121"/>
      <c r="C1023" s="121"/>
    </row>
    <row r="1024" spans="2:3">
      <c r="B1024" s="121"/>
      <c r="C1024" s="121"/>
    </row>
    <row r="1025" spans="2:3">
      <c r="B1025" s="121"/>
      <c r="C1025" s="121"/>
    </row>
    <row r="1026" spans="2:3">
      <c r="B1026" s="121"/>
      <c r="C1026" s="121"/>
    </row>
    <row r="1027" spans="2:3">
      <c r="B1027" s="121"/>
      <c r="C1027" s="121"/>
    </row>
    <row r="1028" spans="2:3">
      <c r="B1028" s="121"/>
      <c r="C1028" s="121"/>
    </row>
    <row r="1029" spans="2:3">
      <c r="B1029" s="121"/>
      <c r="C1029" s="121"/>
    </row>
    <row r="1030" spans="2:3">
      <c r="B1030" s="121"/>
      <c r="C1030" s="121"/>
    </row>
    <row r="1031" spans="2:3">
      <c r="B1031" s="121"/>
      <c r="C1031" s="121"/>
    </row>
    <row r="1032" spans="2:3">
      <c r="B1032" s="121"/>
      <c r="C1032" s="121"/>
    </row>
    <row r="1033" spans="2:3">
      <c r="B1033" s="121"/>
      <c r="C1033" s="121"/>
    </row>
    <row r="1034" spans="2:3">
      <c r="B1034" s="121"/>
      <c r="C1034" s="121"/>
    </row>
    <row r="1035" spans="2:3">
      <c r="B1035" s="121"/>
      <c r="C1035" s="121"/>
    </row>
    <row r="1036" spans="2:3">
      <c r="B1036" s="121"/>
      <c r="C1036" s="121"/>
    </row>
    <row r="1037" spans="2:3">
      <c r="B1037" s="121"/>
      <c r="C1037" s="121"/>
    </row>
    <row r="1038" spans="2:3">
      <c r="B1038" s="121"/>
      <c r="C1038" s="121"/>
    </row>
    <row r="1039" spans="2:3">
      <c r="B1039" s="121"/>
      <c r="C1039" s="121"/>
    </row>
    <row r="1040" spans="2:3">
      <c r="B1040" s="121"/>
      <c r="C1040" s="121"/>
    </row>
    <row r="1041" spans="2:3">
      <c r="B1041" s="121"/>
      <c r="C1041" s="121"/>
    </row>
    <row r="1042" spans="2:3">
      <c r="B1042" s="121"/>
      <c r="C1042" s="121"/>
    </row>
    <row r="1043" spans="2:3">
      <c r="B1043" s="121"/>
      <c r="C1043" s="121"/>
    </row>
    <row r="1044" spans="2:3">
      <c r="B1044" s="121"/>
      <c r="C1044" s="121"/>
    </row>
    <row r="1045" spans="2:3">
      <c r="B1045" s="121"/>
      <c r="C1045" s="121"/>
    </row>
    <row r="1046" spans="2:3">
      <c r="B1046" s="121"/>
      <c r="C1046" s="121"/>
    </row>
    <row r="1047" spans="2:3">
      <c r="B1047" s="121"/>
      <c r="C1047" s="121"/>
    </row>
    <row r="1048" spans="2:3">
      <c r="B1048" s="121"/>
      <c r="C1048" s="121"/>
    </row>
    <row r="1049" spans="2:3">
      <c r="B1049" s="121"/>
      <c r="C1049" s="121"/>
    </row>
    <row r="1050" spans="2:3">
      <c r="B1050" s="121"/>
      <c r="C1050" s="121"/>
    </row>
    <row r="1051" spans="2:3">
      <c r="B1051" s="121"/>
      <c r="C1051" s="121"/>
    </row>
    <row r="1052" spans="2:3">
      <c r="B1052" s="121"/>
      <c r="C1052" s="121"/>
    </row>
    <row r="1053" spans="2:3">
      <c r="B1053" s="121"/>
      <c r="C1053" s="121"/>
    </row>
    <row r="1054" spans="2:3">
      <c r="B1054" s="121"/>
      <c r="C1054" s="121"/>
    </row>
    <row r="1055" spans="2:3">
      <c r="B1055" s="121"/>
      <c r="C1055" s="121"/>
    </row>
    <row r="1056" spans="2:3">
      <c r="B1056" s="121"/>
      <c r="C1056" s="121"/>
    </row>
    <row r="1057" spans="2:3">
      <c r="B1057" s="121"/>
      <c r="C1057" s="121"/>
    </row>
    <row r="1058" spans="2:3">
      <c r="B1058" s="121"/>
      <c r="C1058" s="121"/>
    </row>
    <row r="1059" spans="2:3">
      <c r="B1059" s="121"/>
      <c r="C1059" s="121"/>
    </row>
    <row r="1060" spans="2:3">
      <c r="B1060" s="121"/>
      <c r="C1060" s="121"/>
    </row>
    <row r="1061" spans="2:3">
      <c r="B1061" s="121"/>
      <c r="C1061" s="121"/>
    </row>
    <row r="1062" spans="2:3">
      <c r="B1062" s="121"/>
      <c r="C1062" s="121"/>
    </row>
    <row r="1063" spans="2:3">
      <c r="B1063" s="121"/>
      <c r="C1063" s="121"/>
    </row>
    <row r="1064" spans="2:3">
      <c r="B1064" s="121"/>
      <c r="C1064" s="121"/>
    </row>
    <row r="1065" spans="2:3">
      <c r="B1065" s="121"/>
      <c r="C1065" s="121"/>
    </row>
    <row r="1066" spans="2:3">
      <c r="B1066" s="121"/>
      <c r="C1066" s="121"/>
    </row>
    <row r="1067" spans="2:3">
      <c r="B1067" s="121"/>
      <c r="C1067" s="121"/>
    </row>
    <row r="1068" spans="2:3">
      <c r="B1068" s="121"/>
      <c r="C1068" s="121"/>
    </row>
    <row r="1069" spans="2:3">
      <c r="B1069" s="121"/>
      <c r="C1069" s="121"/>
    </row>
    <row r="1070" spans="2:3">
      <c r="B1070" s="121"/>
      <c r="C1070" s="121"/>
    </row>
    <row r="1071" spans="2:3">
      <c r="B1071" s="121"/>
      <c r="C1071" s="121"/>
    </row>
    <row r="1072" spans="2:3">
      <c r="B1072" s="121"/>
      <c r="C1072" s="121"/>
    </row>
    <row r="1073" spans="2:3">
      <c r="B1073" s="121"/>
      <c r="C1073" s="121"/>
    </row>
    <row r="1074" spans="2:3">
      <c r="B1074" s="121"/>
      <c r="C1074" s="121"/>
    </row>
    <row r="1075" spans="2:3">
      <c r="B1075" s="121"/>
      <c r="C1075" s="121"/>
    </row>
    <row r="1076" spans="2:3">
      <c r="B1076" s="121"/>
      <c r="C1076" s="121"/>
    </row>
    <row r="1077" spans="2:3">
      <c r="B1077" s="121"/>
      <c r="C1077" s="121"/>
    </row>
    <row r="1078" spans="2:3">
      <c r="B1078" s="121"/>
      <c r="C1078" s="121"/>
    </row>
    <row r="1079" spans="2:3">
      <c r="B1079" s="121"/>
      <c r="C1079" s="121"/>
    </row>
    <row r="1080" spans="2:3">
      <c r="B1080" s="121"/>
      <c r="C1080" s="121"/>
    </row>
    <row r="1081" spans="2:3">
      <c r="B1081" s="121"/>
      <c r="C1081" s="121"/>
    </row>
    <row r="1082" spans="2:3">
      <c r="B1082" s="121"/>
      <c r="C1082" s="121"/>
    </row>
    <row r="1083" spans="2:3">
      <c r="B1083" s="121"/>
      <c r="C1083" s="121"/>
    </row>
    <row r="1084" spans="2:3">
      <c r="B1084" s="121"/>
      <c r="C1084" s="121"/>
    </row>
    <row r="1085" spans="2:3">
      <c r="B1085" s="121"/>
      <c r="C1085" s="121"/>
    </row>
    <row r="1086" spans="2:3">
      <c r="B1086" s="121"/>
      <c r="C1086" s="121"/>
    </row>
    <row r="1087" spans="2:3">
      <c r="B1087" s="121"/>
      <c r="C1087" s="121"/>
    </row>
    <row r="1088" spans="2:3">
      <c r="B1088" s="121"/>
      <c r="C1088" s="121"/>
    </row>
    <row r="1089" spans="2:3">
      <c r="B1089" s="121"/>
      <c r="C1089" s="121"/>
    </row>
    <row r="1090" spans="2:3">
      <c r="B1090" s="121"/>
      <c r="C1090" s="121"/>
    </row>
    <row r="1091" spans="2:3">
      <c r="B1091" s="121"/>
      <c r="C1091" s="121"/>
    </row>
    <row r="1092" spans="2:3">
      <c r="B1092" s="121"/>
      <c r="C1092" s="121"/>
    </row>
    <row r="1093" spans="2:3">
      <c r="B1093" s="121"/>
      <c r="C1093" s="121"/>
    </row>
    <row r="1094" spans="2:3">
      <c r="B1094" s="121"/>
      <c r="C1094" s="121"/>
    </row>
    <row r="1095" spans="2:3">
      <c r="B1095" s="121"/>
      <c r="C1095" s="121"/>
    </row>
    <row r="1096" spans="2:3">
      <c r="B1096" s="121"/>
      <c r="C1096" s="121"/>
    </row>
    <row r="1097" spans="2:3">
      <c r="B1097" s="121"/>
      <c r="C1097" s="121"/>
    </row>
    <row r="1098" spans="2:3">
      <c r="B1098" s="121"/>
      <c r="C1098" s="121"/>
    </row>
    <row r="1099" spans="2:3">
      <c r="B1099" s="121"/>
      <c r="C1099" s="121"/>
    </row>
    <row r="1100" spans="2:3">
      <c r="B1100" s="121"/>
      <c r="C1100" s="121"/>
    </row>
    <row r="1101" spans="2:3">
      <c r="B1101" s="121"/>
      <c r="C1101" s="121"/>
    </row>
    <row r="1102" spans="2:3">
      <c r="B1102" s="121"/>
      <c r="C1102" s="121"/>
    </row>
    <row r="1103" spans="2:3">
      <c r="B1103" s="121"/>
      <c r="C1103" s="121"/>
    </row>
    <row r="1104" spans="2:3">
      <c r="B1104" s="121"/>
      <c r="C1104" s="121"/>
    </row>
    <row r="1105" spans="2:3">
      <c r="B1105" s="121"/>
      <c r="C1105" s="121"/>
    </row>
    <row r="1106" spans="2:3">
      <c r="B1106" s="121"/>
      <c r="C1106" s="121"/>
    </row>
    <row r="1107" spans="2:3">
      <c r="B1107" s="121"/>
      <c r="C1107" s="121"/>
    </row>
    <row r="1108" spans="2:3">
      <c r="B1108" s="121"/>
      <c r="C1108" s="121"/>
    </row>
    <row r="1109" spans="2:3">
      <c r="B1109" s="121"/>
      <c r="C1109" s="121"/>
    </row>
    <row r="1110" spans="2:3">
      <c r="B1110" s="121"/>
      <c r="C1110" s="121"/>
    </row>
    <row r="1111" spans="2:3">
      <c r="B1111" s="121"/>
      <c r="C1111" s="121"/>
    </row>
    <row r="1112" spans="2:3">
      <c r="B1112" s="121"/>
      <c r="C1112" s="121"/>
    </row>
    <row r="1113" spans="2:3">
      <c r="B1113" s="121"/>
      <c r="C1113" s="121"/>
    </row>
    <row r="1114" spans="2:3">
      <c r="B1114" s="121"/>
      <c r="C1114" s="121"/>
    </row>
    <row r="1115" spans="2:3">
      <c r="B1115" s="121"/>
      <c r="C1115" s="121"/>
    </row>
    <row r="1116" spans="2:3">
      <c r="B1116" s="121"/>
      <c r="C1116" s="121"/>
    </row>
    <row r="1117" spans="2:3">
      <c r="B1117" s="121"/>
      <c r="C1117" s="121"/>
    </row>
    <row r="1118" spans="2:3">
      <c r="B1118" s="121"/>
      <c r="C1118" s="121"/>
    </row>
    <row r="1119" spans="2:3">
      <c r="B1119" s="121"/>
      <c r="C1119" s="121"/>
    </row>
    <row r="1120" spans="2:3">
      <c r="B1120" s="121"/>
      <c r="C1120" s="121"/>
    </row>
    <row r="1121" spans="2:3">
      <c r="B1121" s="121"/>
      <c r="C1121" s="121"/>
    </row>
    <row r="1122" spans="2:3">
      <c r="B1122" s="121"/>
      <c r="C1122" s="121"/>
    </row>
    <row r="1123" spans="2:3">
      <c r="B1123" s="121"/>
      <c r="C1123" s="121"/>
    </row>
    <row r="1124" spans="2:3">
      <c r="B1124" s="121"/>
      <c r="C1124" s="121"/>
    </row>
    <row r="1125" spans="2:3">
      <c r="B1125" s="121"/>
      <c r="C1125" s="121"/>
    </row>
    <row r="1126" spans="2:3">
      <c r="B1126" s="121"/>
      <c r="C1126" s="121"/>
    </row>
    <row r="1127" spans="2:3">
      <c r="B1127" s="121"/>
      <c r="C1127" s="121"/>
    </row>
    <row r="1128" spans="2:3">
      <c r="B1128" s="121"/>
      <c r="C1128" s="121"/>
    </row>
    <row r="1129" spans="2:3">
      <c r="B1129" s="121"/>
      <c r="C1129" s="121"/>
    </row>
    <row r="1130" spans="2:3">
      <c r="B1130" s="121"/>
      <c r="C1130" s="121"/>
    </row>
    <row r="1131" spans="2:3">
      <c r="B1131" s="121"/>
      <c r="C1131" s="121"/>
    </row>
    <row r="1132" spans="2:3">
      <c r="B1132" s="121"/>
      <c r="C1132" s="121"/>
    </row>
    <row r="1133" spans="2:3">
      <c r="B1133" s="121"/>
      <c r="C1133" s="121"/>
    </row>
    <row r="1134" spans="2:3">
      <c r="B1134" s="121"/>
      <c r="C1134" s="121"/>
    </row>
    <row r="1135" spans="2:3">
      <c r="B1135" s="121"/>
      <c r="C1135" s="121"/>
    </row>
    <row r="1136" spans="2:3">
      <c r="B1136" s="121"/>
      <c r="C1136" s="121"/>
    </row>
    <row r="1137" spans="2:3">
      <c r="B1137" s="121"/>
      <c r="C1137" s="121"/>
    </row>
    <row r="1138" spans="2:3">
      <c r="B1138" s="121"/>
      <c r="C1138" s="121"/>
    </row>
    <row r="1139" spans="2:3">
      <c r="B1139" s="121"/>
      <c r="C1139" s="121"/>
    </row>
    <row r="1140" spans="2:3">
      <c r="B1140" s="121"/>
      <c r="C1140" s="121"/>
    </row>
    <row r="1141" spans="2:3">
      <c r="B1141" s="121"/>
      <c r="C1141" s="121"/>
    </row>
    <row r="1142" spans="2:3">
      <c r="B1142" s="121"/>
      <c r="C1142" s="121"/>
    </row>
    <row r="1143" spans="2:3">
      <c r="B1143" s="121"/>
      <c r="C1143" s="121"/>
    </row>
    <row r="1144" spans="2:3">
      <c r="B1144" s="121"/>
      <c r="C1144" s="121"/>
    </row>
    <row r="1145" spans="2:3">
      <c r="B1145" s="121"/>
      <c r="C1145" s="121"/>
    </row>
    <row r="1146" spans="2:3">
      <c r="B1146" s="121"/>
      <c r="C1146" s="121"/>
    </row>
    <row r="1147" spans="2:3">
      <c r="B1147" s="121"/>
      <c r="C1147" s="121"/>
    </row>
    <row r="1148" spans="2:3">
      <c r="B1148" s="121"/>
      <c r="C1148" s="121"/>
    </row>
    <row r="1149" spans="2:3">
      <c r="B1149" s="121"/>
      <c r="C1149" s="121"/>
    </row>
    <row r="1150" spans="2:3">
      <c r="B1150" s="121"/>
      <c r="C1150" s="121"/>
    </row>
    <row r="1151" spans="2:3">
      <c r="B1151" s="121"/>
      <c r="C1151" s="121"/>
    </row>
    <row r="1152" spans="2:3">
      <c r="B1152" s="121"/>
      <c r="C1152" s="121"/>
    </row>
    <row r="1153" spans="2:3">
      <c r="B1153" s="121"/>
      <c r="C1153" s="121"/>
    </row>
    <row r="1154" spans="2:3">
      <c r="B1154" s="121"/>
      <c r="C1154" s="121"/>
    </row>
    <row r="1155" spans="2:3">
      <c r="B1155" s="121"/>
      <c r="C1155" s="121"/>
    </row>
    <row r="1156" spans="2:3">
      <c r="B1156" s="121"/>
      <c r="C1156" s="121"/>
    </row>
    <row r="1157" spans="2:3">
      <c r="B1157" s="121"/>
      <c r="C1157" s="121"/>
    </row>
    <row r="1158" spans="2:3">
      <c r="B1158" s="121"/>
      <c r="C1158" s="121"/>
    </row>
    <row r="1159" spans="2:3">
      <c r="B1159" s="121"/>
      <c r="C1159" s="121"/>
    </row>
    <row r="1160" spans="2:3">
      <c r="B1160" s="121"/>
      <c r="C1160" s="121"/>
    </row>
    <row r="1161" spans="2:3">
      <c r="B1161" s="121"/>
      <c r="C1161" s="121"/>
    </row>
    <row r="1162" spans="2:3">
      <c r="B1162" s="121"/>
      <c r="C1162" s="121"/>
    </row>
    <row r="1163" spans="2:3">
      <c r="B1163" s="121"/>
      <c r="C1163" s="121"/>
    </row>
    <row r="1164" spans="2:3">
      <c r="B1164" s="121"/>
      <c r="C1164" s="121"/>
    </row>
    <row r="1165" spans="2:3">
      <c r="B1165" s="121"/>
      <c r="C1165" s="121"/>
    </row>
    <row r="1166" spans="2:3">
      <c r="B1166" s="121"/>
      <c r="C1166" s="121"/>
    </row>
    <row r="1167" spans="2:3">
      <c r="B1167" s="121"/>
      <c r="C1167" s="121"/>
    </row>
    <row r="1168" spans="2:3">
      <c r="B1168" s="121"/>
      <c r="C1168" s="121"/>
    </row>
    <row r="1169" spans="2:3">
      <c r="B1169" s="121"/>
      <c r="C1169" s="121"/>
    </row>
    <row r="1170" spans="2:3">
      <c r="B1170" s="121"/>
      <c r="C1170" s="121"/>
    </row>
    <row r="1171" spans="2:3">
      <c r="B1171" s="121"/>
      <c r="C1171" s="121"/>
    </row>
    <row r="1172" spans="2:3">
      <c r="B1172" s="121"/>
      <c r="C1172" s="121"/>
    </row>
    <row r="1173" spans="2:3">
      <c r="B1173" s="121"/>
      <c r="C1173" s="121"/>
    </row>
    <row r="1174" spans="2:3">
      <c r="B1174" s="121"/>
      <c r="C1174" s="121"/>
    </row>
    <row r="1175" spans="2:3">
      <c r="B1175" s="121"/>
      <c r="C1175" s="121"/>
    </row>
    <row r="1176" spans="2:3">
      <c r="B1176" s="121"/>
      <c r="C1176" s="121"/>
    </row>
    <row r="1177" spans="2:3">
      <c r="B1177" s="121"/>
      <c r="C1177" s="121"/>
    </row>
    <row r="1178" spans="2:3">
      <c r="B1178" s="121"/>
      <c r="C1178" s="121"/>
    </row>
  </sheetData>
  <mergeCells count="1">
    <mergeCell ref="A2:C2"/>
  </mergeCells>
  <phoneticPr fontId="0" type="noConversion"/>
  <pageMargins left="0.39370078740157483" right="0.39370078740157483" top="0.59055118110236227" bottom="0.59055118110236227" header="0.51181102362204722" footer="0.51181102362204722"/>
  <pageSetup paperSize="9" fitToWidth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Foglio8"/>
  <dimension ref="A1:B25"/>
  <sheetViews>
    <sheetView zoomScale="75" workbookViewId="0">
      <pane xSplit="2" topLeftCell="K1" activePane="topRight" state="frozen"/>
      <selection pane="topRight"/>
    </sheetView>
  </sheetViews>
  <sheetFormatPr defaultRowHeight="12.75"/>
  <cols>
    <col min="1" max="1" width="54.7109375" customWidth="1"/>
    <col min="2" max="2" width="13.140625" customWidth="1"/>
    <col min="4" max="4" width="12.7109375" customWidth="1"/>
    <col min="6" max="6" width="16" customWidth="1"/>
    <col min="7" max="7" width="14.85546875" customWidth="1"/>
  </cols>
  <sheetData>
    <row r="1" spans="1:2" ht="18.75">
      <c r="A1" s="338" t="s">
        <v>2133</v>
      </c>
      <c r="B1" s="330"/>
    </row>
    <row r="2" spans="1:2" ht="15.75">
      <c r="A2" s="331"/>
      <c r="B2" s="332"/>
    </row>
    <row r="3" spans="1:2" ht="15.75">
      <c r="A3" s="329" t="s">
        <v>355</v>
      </c>
      <c r="B3" s="330" t="s">
        <v>686</v>
      </c>
    </row>
    <row r="4" spans="1:2" ht="15.75">
      <c r="A4" s="333" t="s">
        <v>736</v>
      </c>
      <c r="B4" s="334">
        <v>52</v>
      </c>
    </row>
    <row r="5" spans="1:2" ht="15.75">
      <c r="A5" s="335" t="s">
        <v>608</v>
      </c>
      <c r="B5" s="336">
        <v>3</v>
      </c>
    </row>
    <row r="6" spans="1:2" ht="15.75">
      <c r="A6" s="333" t="s">
        <v>603</v>
      </c>
      <c r="B6" s="334">
        <f>31-16</f>
        <v>15</v>
      </c>
    </row>
    <row r="7" spans="1:2" ht="15.75">
      <c r="A7" s="333" t="s">
        <v>164</v>
      </c>
      <c r="B7" s="334">
        <v>47</v>
      </c>
    </row>
    <row r="8" spans="1:2" ht="15.75">
      <c r="A8" s="337" t="s">
        <v>357</v>
      </c>
      <c r="B8" s="332">
        <v>28</v>
      </c>
    </row>
    <row r="9" spans="1:2" ht="15.75">
      <c r="A9" s="331"/>
      <c r="B9" s="332">
        <f>B4+B6+B7+B8</f>
        <v>142</v>
      </c>
    </row>
    <row r="10" spans="1:2">
      <c r="A10" s="30"/>
      <c r="B10" s="31"/>
    </row>
    <row r="11" spans="1:2">
      <c r="A11" s="30"/>
      <c r="B11" s="31"/>
    </row>
    <row r="12" spans="1:2">
      <c r="A12" s="1"/>
      <c r="B12" s="31"/>
    </row>
    <row r="13" spans="1:2">
      <c r="A13" s="1"/>
      <c r="B13" s="31"/>
    </row>
    <row r="14" spans="1:2">
      <c r="A14" s="1"/>
      <c r="B14" s="31"/>
    </row>
    <row r="15" spans="1:2">
      <c r="A15" s="1"/>
      <c r="B15" s="31"/>
    </row>
    <row r="16" spans="1:2">
      <c r="A16" s="29"/>
      <c r="B16" s="31"/>
    </row>
    <row r="17" spans="1:2">
      <c r="A17" s="29"/>
      <c r="B17" s="31"/>
    </row>
    <row r="18" spans="1:2">
      <c r="A18" s="30"/>
      <c r="B18" s="31"/>
    </row>
    <row r="19" spans="1:2">
      <c r="A19" s="30"/>
      <c r="B19" s="31"/>
    </row>
    <row r="20" spans="1:2">
      <c r="A20" s="30"/>
      <c r="B20" s="31"/>
    </row>
    <row r="21" spans="1:2">
      <c r="A21" s="30"/>
      <c r="B21" s="31"/>
    </row>
    <row r="22" spans="1:2">
      <c r="A22" s="30"/>
      <c r="B22" s="31"/>
    </row>
    <row r="23" spans="1:2">
      <c r="A23" s="30"/>
      <c r="B23" s="31"/>
    </row>
    <row r="24" spans="1:2">
      <c r="A24" s="30"/>
      <c r="B24" s="31"/>
    </row>
    <row r="25" spans="1:2">
      <c r="A25" s="30"/>
      <c r="B25" s="31"/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Foglio9"/>
  <dimension ref="A1:F59"/>
  <sheetViews>
    <sheetView zoomScale="55" zoomScaleNormal="55" workbookViewId="0">
      <pane xSplit="6" topLeftCell="G1" activePane="topRight" state="frozen"/>
      <selection pane="topRight" activeCell="H43" sqref="H43"/>
    </sheetView>
  </sheetViews>
  <sheetFormatPr defaultColWidth="37.140625" defaultRowHeight="18"/>
  <cols>
    <col min="1" max="1" width="4.7109375" style="187" customWidth="1"/>
    <col min="2" max="2" width="71.7109375" style="187" customWidth="1"/>
    <col min="3" max="3" width="37.140625" style="187"/>
    <col min="4" max="4" width="32" style="187" customWidth="1"/>
    <col min="5" max="5" width="25" style="187" customWidth="1"/>
    <col min="6" max="16384" width="37.140625" style="187"/>
  </cols>
  <sheetData>
    <row r="1" spans="1:6">
      <c r="B1" s="379" t="s">
        <v>2134</v>
      </c>
      <c r="C1" s="380"/>
      <c r="D1" s="380"/>
      <c r="E1" s="380"/>
      <c r="F1" s="380"/>
    </row>
    <row r="2" spans="1:6" ht="36">
      <c r="A2" s="233" t="s">
        <v>842</v>
      </c>
      <c r="B2" s="233" t="s">
        <v>355</v>
      </c>
      <c r="C2" s="234" t="s">
        <v>300</v>
      </c>
      <c r="D2" s="235" t="s">
        <v>1538</v>
      </c>
      <c r="E2" s="235" t="s">
        <v>1539</v>
      </c>
      <c r="F2" s="235" t="s">
        <v>1537</v>
      </c>
    </row>
    <row r="3" spans="1:6">
      <c r="A3" s="236">
        <v>1</v>
      </c>
      <c r="B3" s="242" t="s">
        <v>1340</v>
      </c>
      <c r="C3" s="237" t="s">
        <v>1888</v>
      </c>
      <c r="D3" s="238"/>
      <c r="E3" s="238"/>
      <c r="F3" s="238" t="s">
        <v>382</v>
      </c>
    </row>
    <row r="4" spans="1:6">
      <c r="A4" s="236">
        <v>2</v>
      </c>
      <c r="B4" s="237" t="s">
        <v>356</v>
      </c>
      <c r="C4" s="237" t="s">
        <v>301</v>
      </c>
      <c r="D4" s="238"/>
      <c r="E4" s="238"/>
      <c r="F4" s="238" t="s">
        <v>255</v>
      </c>
    </row>
    <row r="5" spans="1:6" ht="36">
      <c r="A5" s="236">
        <v>3</v>
      </c>
      <c r="B5" s="237" t="s">
        <v>1020</v>
      </c>
      <c r="C5" s="237" t="s">
        <v>1337</v>
      </c>
      <c r="D5" s="238"/>
      <c r="E5" s="238"/>
      <c r="F5" s="238" t="s">
        <v>1021</v>
      </c>
    </row>
    <row r="6" spans="1:6">
      <c r="A6" s="236">
        <v>3</v>
      </c>
      <c r="B6" s="237" t="s">
        <v>1020</v>
      </c>
      <c r="C6" s="237" t="s">
        <v>1337</v>
      </c>
      <c r="D6" s="238"/>
      <c r="E6" s="238"/>
      <c r="F6" s="238" t="s">
        <v>382</v>
      </c>
    </row>
    <row r="7" spans="1:6">
      <c r="A7" s="236">
        <v>5</v>
      </c>
      <c r="B7" s="237" t="s">
        <v>1019</v>
      </c>
      <c r="C7" s="237" t="s">
        <v>1319</v>
      </c>
      <c r="D7" s="238"/>
      <c r="E7" s="238"/>
      <c r="F7" s="238" t="s">
        <v>382</v>
      </c>
    </row>
    <row r="8" spans="1:6">
      <c r="A8" s="236">
        <v>6</v>
      </c>
      <c r="B8" s="237" t="s">
        <v>142</v>
      </c>
      <c r="C8" s="237" t="s">
        <v>381</v>
      </c>
      <c r="D8" s="238"/>
      <c r="E8" s="238"/>
      <c r="F8" s="238" t="s">
        <v>382</v>
      </c>
    </row>
    <row r="9" spans="1:6">
      <c r="A9" s="236">
        <v>6</v>
      </c>
      <c r="B9" s="237" t="s">
        <v>142</v>
      </c>
      <c r="C9" s="237" t="s">
        <v>381</v>
      </c>
      <c r="D9" s="238"/>
      <c r="E9" s="238"/>
      <c r="F9" s="238" t="s">
        <v>902</v>
      </c>
    </row>
    <row r="10" spans="1:6">
      <c r="A10" s="236">
        <v>7</v>
      </c>
      <c r="B10" s="237" t="s">
        <v>562</v>
      </c>
      <c r="C10" s="237" t="s">
        <v>301</v>
      </c>
      <c r="D10" s="238"/>
      <c r="E10" s="238"/>
      <c r="F10" s="238" t="s">
        <v>2095</v>
      </c>
    </row>
    <row r="11" spans="1:6">
      <c r="A11" s="236">
        <v>8</v>
      </c>
      <c r="B11" s="237" t="s">
        <v>149</v>
      </c>
      <c r="C11" s="237" t="s">
        <v>1571</v>
      </c>
      <c r="D11" s="238"/>
      <c r="E11" s="238"/>
      <c r="F11" s="238" t="s">
        <v>2096</v>
      </c>
    </row>
    <row r="12" spans="1:6">
      <c r="A12" s="236">
        <v>9</v>
      </c>
      <c r="B12" s="237" t="s">
        <v>282</v>
      </c>
      <c r="C12" s="237" t="s">
        <v>1571</v>
      </c>
      <c r="D12" s="238"/>
      <c r="E12" s="238"/>
      <c r="F12" s="238" t="s">
        <v>2097</v>
      </c>
    </row>
    <row r="13" spans="1:6">
      <c r="A13" s="236">
        <v>10</v>
      </c>
      <c r="B13" s="240" t="s">
        <v>286</v>
      </c>
      <c r="C13" s="240"/>
      <c r="D13" s="241"/>
      <c r="E13" s="241"/>
      <c r="F13" s="241" t="s">
        <v>1332</v>
      </c>
    </row>
    <row r="14" spans="1:6">
      <c r="A14" s="36">
        <v>11</v>
      </c>
      <c r="B14" s="36" t="s">
        <v>2028</v>
      </c>
      <c r="C14" s="36" t="s">
        <v>2029</v>
      </c>
      <c r="D14" s="299"/>
      <c r="E14" s="299"/>
      <c r="F14" s="299" t="s">
        <v>456</v>
      </c>
    </row>
    <row r="15" spans="1:6">
      <c r="A15" s="236">
        <v>12</v>
      </c>
      <c r="B15" s="237" t="s">
        <v>473</v>
      </c>
      <c r="C15" s="237" t="s">
        <v>1062</v>
      </c>
      <c r="D15" s="238"/>
      <c r="E15" s="238"/>
      <c r="F15" s="238" t="s">
        <v>1063</v>
      </c>
    </row>
    <row r="16" spans="1:6">
      <c r="A16" s="236">
        <v>14</v>
      </c>
      <c r="B16" s="237" t="s">
        <v>1127</v>
      </c>
      <c r="C16" s="237" t="s">
        <v>1128</v>
      </c>
      <c r="D16" s="238"/>
      <c r="E16" s="238"/>
      <c r="F16" s="238" t="s">
        <v>1129</v>
      </c>
    </row>
    <row r="17" spans="1:6">
      <c r="A17" s="236">
        <v>15</v>
      </c>
      <c r="B17" s="237" t="s">
        <v>1010</v>
      </c>
      <c r="C17" s="237" t="s">
        <v>1571</v>
      </c>
      <c r="D17" s="238" t="s">
        <v>1570</v>
      </c>
      <c r="E17" s="238"/>
      <c r="F17" s="238" t="s">
        <v>880</v>
      </c>
    </row>
    <row r="18" spans="1:6">
      <c r="A18" s="236">
        <v>16</v>
      </c>
      <c r="B18" s="237" t="s">
        <v>55</v>
      </c>
      <c r="C18" s="237" t="s">
        <v>62</v>
      </c>
      <c r="D18" s="238"/>
      <c r="E18" s="238"/>
      <c r="F18" s="238" t="s">
        <v>1009</v>
      </c>
    </row>
    <row r="19" spans="1:6">
      <c r="A19" s="236">
        <v>17</v>
      </c>
      <c r="B19" s="237" t="s">
        <v>881</v>
      </c>
      <c r="C19" s="237" t="s">
        <v>746</v>
      </c>
      <c r="D19" s="238"/>
      <c r="E19" s="238"/>
      <c r="F19" s="238" t="s">
        <v>382</v>
      </c>
    </row>
    <row r="20" spans="1:6" ht="36">
      <c r="A20" s="236">
        <v>17</v>
      </c>
      <c r="B20" s="237" t="s">
        <v>881</v>
      </c>
      <c r="C20" s="237" t="s">
        <v>1338</v>
      </c>
      <c r="D20" s="238"/>
      <c r="E20" s="238"/>
      <c r="F20" s="238" t="s">
        <v>697</v>
      </c>
    </row>
    <row r="21" spans="1:6">
      <c r="A21" s="236">
        <v>18</v>
      </c>
      <c r="B21" s="237" t="s">
        <v>479</v>
      </c>
      <c r="C21" s="237" t="s">
        <v>62</v>
      </c>
      <c r="D21" s="238"/>
      <c r="E21" s="238"/>
      <c r="F21" s="238" t="s">
        <v>63</v>
      </c>
    </row>
    <row r="22" spans="1:6">
      <c r="A22" s="236">
        <v>18</v>
      </c>
      <c r="B22" s="242" t="s">
        <v>1138</v>
      </c>
      <c r="C22" s="242" t="s">
        <v>62</v>
      </c>
      <c r="D22" s="243"/>
      <c r="E22" s="243"/>
      <c r="F22" s="243" t="s">
        <v>382</v>
      </c>
    </row>
    <row r="23" spans="1:6">
      <c r="A23" s="236">
        <v>19</v>
      </c>
      <c r="B23" s="237" t="s">
        <v>1700</v>
      </c>
      <c r="C23" s="237" t="s">
        <v>1319</v>
      </c>
      <c r="D23" s="252"/>
      <c r="E23" s="238"/>
      <c r="F23" s="238"/>
    </row>
    <row r="24" spans="1:6">
      <c r="A24" s="236">
        <v>20</v>
      </c>
      <c r="B24" s="237" t="s">
        <v>606</v>
      </c>
      <c r="C24" s="237" t="s">
        <v>1270</v>
      </c>
      <c r="D24" s="238"/>
      <c r="E24" s="238"/>
      <c r="F24" s="238" t="s">
        <v>382</v>
      </c>
    </row>
    <row r="25" spans="1:6">
      <c r="A25" s="236"/>
      <c r="B25" s="237" t="s">
        <v>1366</v>
      </c>
      <c r="C25" s="237" t="s">
        <v>1337</v>
      </c>
      <c r="D25" s="238"/>
      <c r="E25" s="238"/>
      <c r="F25" s="238"/>
    </row>
    <row r="26" spans="1:6">
      <c r="A26" s="236">
        <v>23</v>
      </c>
      <c r="B26" s="237" t="s">
        <v>1031</v>
      </c>
      <c r="C26" s="237" t="s">
        <v>403</v>
      </c>
      <c r="D26" s="238"/>
      <c r="E26" s="238"/>
      <c r="F26" s="238" t="s">
        <v>382</v>
      </c>
    </row>
    <row r="27" spans="1:6">
      <c r="A27" s="236">
        <v>24</v>
      </c>
      <c r="B27" s="237" t="s">
        <v>732</v>
      </c>
      <c r="C27" s="237" t="s">
        <v>403</v>
      </c>
      <c r="D27" s="238"/>
      <c r="E27" s="238"/>
      <c r="F27" s="238" t="s">
        <v>382</v>
      </c>
    </row>
    <row r="28" spans="1:6">
      <c r="A28" s="236">
        <v>26</v>
      </c>
      <c r="B28" s="242" t="s">
        <v>765</v>
      </c>
      <c r="C28" s="242" t="s">
        <v>1894</v>
      </c>
      <c r="D28" s="243"/>
      <c r="E28" s="243"/>
      <c r="F28" s="243" t="s">
        <v>382</v>
      </c>
    </row>
    <row r="29" spans="1:6">
      <c r="A29" s="236">
        <v>27</v>
      </c>
      <c r="B29" s="237" t="s">
        <v>722</v>
      </c>
      <c r="C29" s="242" t="s">
        <v>1894</v>
      </c>
      <c r="D29" s="238"/>
      <c r="E29" s="238"/>
      <c r="F29" s="238" t="s">
        <v>382</v>
      </c>
    </row>
    <row r="30" spans="1:6">
      <c r="A30" s="236">
        <v>28</v>
      </c>
      <c r="B30" s="242" t="s">
        <v>621</v>
      </c>
      <c r="C30" s="242" t="s">
        <v>1571</v>
      </c>
      <c r="D30" s="243"/>
      <c r="E30" s="243"/>
      <c r="F30" s="243" t="s">
        <v>1158</v>
      </c>
    </row>
    <row r="31" spans="1:6">
      <c r="A31" s="236">
        <v>29</v>
      </c>
      <c r="B31" s="237" t="s">
        <v>622</v>
      </c>
      <c r="C31" s="237" t="s">
        <v>301</v>
      </c>
      <c r="D31" s="238"/>
      <c r="E31" s="238"/>
      <c r="F31" s="238" t="s">
        <v>382</v>
      </c>
    </row>
    <row r="32" spans="1:6">
      <c r="A32" s="236">
        <v>30</v>
      </c>
      <c r="B32" s="237" t="s">
        <v>2065</v>
      </c>
      <c r="C32" s="237" t="s">
        <v>1062</v>
      </c>
      <c r="D32" s="238"/>
      <c r="E32" s="238"/>
      <c r="F32" s="238" t="s">
        <v>382</v>
      </c>
    </row>
    <row r="33" spans="1:6">
      <c r="A33" s="236">
        <v>31</v>
      </c>
      <c r="B33" s="237" t="s">
        <v>6</v>
      </c>
      <c r="C33" s="237" t="s">
        <v>1571</v>
      </c>
      <c r="D33" s="238"/>
      <c r="E33" s="238"/>
      <c r="F33" s="238" t="s">
        <v>382</v>
      </c>
    </row>
    <row r="34" spans="1:6">
      <c r="A34" s="236">
        <v>32</v>
      </c>
      <c r="B34" s="237" t="s">
        <v>1191</v>
      </c>
      <c r="C34" s="237" t="s">
        <v>1571</v>
      </c>
      <c r="D34" s="238"/>
      <c r="E34" s="238"/>
      <c r="F34" s="238" t="s">
        <v>1225</v>
      </c>
    </row>
    <row r="35" spans="1:6">
      <c r="A35" s="236">
        <v>33</v>
      </c>
      <c r="B35" s="237" t="s">
        <v>623</v>
      </c>
      <c r="C35" s="237" t="s">
        <v>1319</v>
      </c>
      <c r="D35" s="238"/>
      <c r="E35" s="238"/>
      <c r="F35" s="238" t="s">
        <v>1225</v>
      </c>
    </row>
    <row r="36" spans="1:6">
      <c r="A36" s="236">
        <v>34</v>
      </c>
      <c r="B36" s="242" t="s">
        <v>624</v>
      </c>
      <c r="C36" s="237" t="s">
        <v>2098</v>
      </c>
      <c r="D36" s="238"/>
      <c r="E36" s="238"/>
      <c r="F36" s="238" t="s">
        <v>327</v>
      </c>
    </row>
    <row r="37" spans="1:6">
      <c r="A37" s="236">
        <v>35</v>
      </c>
      <c r="B37" s="242" t="s">
        <v>1192</v>
      </c>
      <c r="C37" s="237" t="s">
        <v>2098</v>
      </c>
      <c r="D37" s="238"/>
      <c r="E37" s="238"/>
      <c r="F37" s="238" t="s">
        <v>923</v>
      </c>
    </row>
    <row r="38" spans="1:6" ht="36">
      <c r="A38" s="236">
        <v>36</v>
      </c>
      <c r="B38" s="242" t="s">
        <v>1506</v>
      </c>
      <c r="C38" s="239" t="s">
        <v>1572</v>
      </c>
      <c r="D38" s="244"/>
      <c r="E38" s="244"/>
      <c r="F38" s="238" t="s">
        <v>382</v>
      </c>
    </row>
    <row r="39" spans="1:6">
      <c r="A39" s="236">
        <v>37</v>
      </c>
      <c r="B39" s="242" t="s">
        <v>1507</v>
      </c>
      <c r="C39" s="239" t="s">
        <v>1573</v>
      </c>
      <c r="D39" s="244"/>
      <c r="E39" s="244"/>
      <c r="F39" s="238" t="s">
        <v>382</v>
      </c>
    </row>
    <row r="40" spans="1:6">
      <c r="A40" s="236">
        <v>38</v>
      </c>
      <c r="B40" s="237" t="s">
        <v>454</v>
      </c>
      <c r="C40" s="237" t="s">
        <v>1571</v>
      </c>
      <c r="D40" s="238"/>
      <c r="E40" s="238"/>
      <c r="F40" s="238" t="s">
        <v>880</v>
      </c>
    </row>
    <row r="41" spans="1:6">
      <c r="A41" s="236">
        <v>39</v>
      </c>
      <c r="B41" s="237" t="s">
        <v>455</v>
      </c>
      <c r="C41" s="237" t="s">
        <v>1319</v>
      </c>
      <c r="D41" s="238"/>
      <c r="E41" s="238"/>
      <c r="F41" s="238" t="s">
        <v>456</v>
      </c>
    </row>
    <row r="42" spans="1:6">
      <c r="A42" s="236">
        <v>40</v>
      </c>
      <c r="B42" s="237" t="s">
        <v>1148</v>
      </c>
      <c r="C42" s="237" t="s">
        <v>301</v>
      </c>
      <c r="D42" s="237"/>
      <c r="E42" s="237"/>
      <c r="F42" s="237" t="s">
        <v>456</v>
      </c>
    </row>
    <row r="43" spans="1:6">
      <c r="A43" s="236">
        <v>41</v>
      </c>
      <c r="B43" s="242" t="s">
        <v>1320</v>
      </c>
      <c r="C43" s="237" t="s">
        <v>1571</v>
      </c>
      <c r="D43" s="237"/>
      <c r="E43" s="237"/>
      <c r="F43" s="237" t="s">
        <v>382</v>
      </c>
    </row>
    <row r="44" spans="1:6">
      <c r="A44" s="236">
        <v>42</v>
      </c>
      <c r="B44" s="242" t="s">
        <v>1321</v>
      </c>
      <c r="C44" s="237" t="s">
        <v>1895</v>
      </c>
      <c r="D44" s="237"/>
      <c r="E44" s="237"/>
      <c r="F44" s="237" t="s">
        <v>382</v>
      </c>
    </row>
    <row r="45" spans="1:6">
      <c r="A45" s="236">
        <v>43</v>
      </c>
      <c r="B45" s="242" t="s">
        <v>1487</v>
      </c>
      <c r="C45" s="237" t="s">
        <v>1486</v>
      </c>
      <c r="D45" s="237"/>
      <c r="E45" s="237"/>
      <c r="F45" s="237" t="s">
        <v>382</v>
      </c>
    </row>
    <row r="46" spans="1:6">
      <c r="A46" s="236">
        <v>44</v>
      </c>
      <c r="B46" s="242" t="s">
        <v>1492</v>
      </c>
      <c r="C46" s="237" t="s">
        <v>1486</v>
      </c>
      <c r="D46" s="237"/>
      <c r="E46" s="237"/>
      <c r="F46" s="237" t="s">
        <v>382</v>
      </c>
    </row>
    <row r="47" spans="1:6">
      <c r="A47" s="236">
        <v>45</v>
      </c>
      <c r="B47" s="242" t="s">
        <v>1488</v>
      </c>
      <c r="C47" s="237" t="s">
        <v>1486</v>
      </c>
      <c r="D47" s="237"/>
      <c r="E47" s="237"/>
      <c r="F47" s="237" t="s">
        <v>382</v>
      </c>
    </row>
    <row r="48" spans="1:6">
      <c r="A48" s="236">
        <v>46</v>
      </c>
      <c r="B48" s="242" t="s">
        <v>1490</v>
      </c>
      <c r="C48" s="237" t="s">
        <v>1491</v>
      </c>
      <c r="D48" s="237"/>
      <c r="E48" s="237"/>
      <c r="F48" s="237"/>
    </row>
    <row r="49" spans="1:6">
      <c r="A49" s="236">
        <v>47</v>
      </c>
      <c r="B49" s="242" t="s">
        <v>1489</v>
      </c>
      <c r="C49" s="237" t="s">
        <v>1890</v>
      </c>
      <c r="D49" s="237"/>
      <c r="E49" s="237"/>
      <c r="F49" s="237"/>
    </row>
    <row r="50" spans="1:6">
      <c r="A50" s="236">
        <v>48</v>
      </c>
      <c r="B50" s="242" t="s">
        <v>1496</v>
      </c>
      <c r="C50" s="237" t="s">
        <v>1062</v>
      </c>
      <c r="D50" s="237"/>
      <c r="E50" s="237"/>
      <c r="F50" s="237" t="s">
        <v>1502</v>
      </c>
    </row>
    <row r="51" spans="1:6">
      <c r="A51" s="236">
        <v>49</v>
      </c>
      <c r="B51" s="242" t="s">
        <v>1495</v>
      </c>
      <c r="C51" s="237"/>
      <c r="D51" s="237"/>
      <c r="E51" s="237"/>
      <c r="F51" s="237"/>
    </row>
    <row r="52" spans="1:6">
      <c r="A52" s="236">
        <v>50</v>
      </c>
      <c r="B52" s="242" t="s">
        <v>1701</v>
      </c>
      <c r="C52" s="237" t="s">
        <v>1870</v>
      </c>
      <c r="D52" s="237"/>
      <c r="E52" s="237"/>
      <c r="F52" s="237" t="s">
        <v>382</v>
      </c>
    </row>
    <row r="53" spans="1:6">
      <c r="A53" s="236">
        <v>52</v>
      </c>
      <c r="B53" s="242" t="s">
        <v>1879</v>
      </c>
      <c r="C53" s="237"/>
      <c r="D53" s="237"/>
      <c r="E53" s="237"/>
      <c r="F53" s="237" t="s">
        <v>382</v>
      </c>
    </row>
    <row r="54" spans="1:6">
      <c r="A54" s="236">
        <v>53</v>
      </c>
      <c r="B54" s="242" t="s">
        <v>1891</v>
      </c>
      <c r="C54" s="237"/>
      <c r="D54" s="237"/>
      <c r="E54" s="237"/>
      <c r="F54" s="237" t="s">
        <v>382</v>
      </c>
    </row>
    <row r="55" spans="1:6" ht="36">
      <c r="A55" s="236">
        <v>54</v>
      </c>
      <c r="B55" s="266" t="s">
        <v>1907</v>
      </c>
      <c r="C55" s="237" t="s">
        <v>1906</v>
      </c>
      <c r="D55" s="237"/>
      <c r="E55" s="237"/>
      <c r="F55" s="237" t="s">
        <v>1908</v>
      </c>
    </row>
    <row r="56" spans="1:6">
      <c r="A56" s="236">
        <v>55</v>
      </c>
      <c r="B56" s="266" t="s">
        <v>2104</v>
      </c>
      <c r="C56" s="237" t="s">
        <v>2105</v>
      </c>
      <c r="D56" s="237"/>
      <c r="E56" s="237"/>
      <c r="F56" s="237" t="s">
        <v>382</v>
      </c>
    </row>
    <row r="57" spans="1:6">
      <c r="A57" s="188">
        <v>56</v>
      </c>
      <c r="B57" s="266" t="s">
        <v>2110</v>
      </c>
      <c r="C57" s="237"/>
      <c r="D57" s="237"/>
      <c r="E57" s="237"/>
      <c r="F57" s="237"/>
    </row>
    <row r="59" spans="1:6">
      <c r="A59" s="245"/>
      <c r="B59" s="246"/>
      <c r="C59" s="189"/>
      <c r="D59" s="189"/>
      <c r="E59" s="189"/>
      <c r="F59" s="189"/>
    </row>
  </sheetData>
  <mergeCells count="1">
    <mergeCell ref="B1:F1"/>
  </mergeCells>
  <phoneticPr fontId="0" type="noConversion"/>
  <pageMargins left="0.23622047244094491" right="0.23622047244094491" top="0.74803149606299213" bottom="0.74803149606299213" header="0.31496062992125984" footer="0.31496062992125984"/>
  <pageSetup paperSize="9" scale="70" fitToWidth="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Foglio12"/>
  <dimension ref="A1:F3123"/>
  <sheetViews>
    <sheetView zoomScaleNormal="100" workbookViewId="0">
      <selection sqref="A1:D1"/>
    </sheetView>
  </sheetViews>
  <sheetFormatPr defaultRowHeight="12.75"/>
  <cols>
    <col min="1" max="1" width="25.5703125" customWidth="1"/>
    <col min="2" max="2" width="13.28515625" customWidth="1"/>
    <col min="3" max="3" width="13.28515625" style="2" customWidth="1"/>
    <col min="4" max="4" width="12" style="37" customWidth="1"/>
    <col min="5" max="5" width="44.42578125" customWidth="1"/>
    <col min="6" max="6" width="9.140625" style="4"/>
  </cols>
  <sheetData>
    <row r="1" spans="1:5" ht="18.75">
      <c r="A1" s="381" t="s">
        <v>2135</v>
      </c>
      <c r="B1" s="381"/>
      <c r="C1" s="382"/>
      <c r="D1" s="382"/>
    </row>
    <row r="2" spans="1:5" ht="13.5" customHeight="1">
      <c r="A2" s="362"/>
      <c r="B2" s="362"/>
      <c r="C2" s="5"/>
      <c r="D2" s="40"/>
      <c r="E2" s="6"/>
    </row>
    <row r="3" spans="1:5" ht="38.25" customHeight="1">
      <c r="A3" s="7"/>
      <c r="B3" s="8" t="s">
        <v>1133</v>
      </c>
      <c r="C3" s="9" t="s">
        <v>1053</v>
      </c>
      <c r="D3" s="9" t="s">
        <v>690</v>
      </c>
      <c r="E3" s="10" t="s">
        <v>815</v>
      </c>
    </row>
    <row r="4" spans="1:5" ht="14.25" customHeight="1">
      <c r="A4" s="11" t="s">
        <v>1054</v>
      </c>
      <c r="B4" s="177"/>
      <c r="C4" s="177"/>
      <c r="D4" s="177"/>
      <c r="E4" s="177"/>
    </row>
    <row r="5" spans="1:5" ht="25.5" customHeight="1">
      <c r="A5" s="19" t="s">
        <v>68</v>
      </c>
      <c r="B5" s="20">
        <v>5600</v>
      </c>
      <c r="C5" s="15"/>
      <c r="D5" s="190">
        <f>5600+800</f>
        <v>6400</v>
      </c>
      <c r="E5" s="18" t="s">
        <v>1259</v>
      </c>
    </row>
    <row r="6" spans="1:5" ht="25.5" customHeight="1">
      <c r="A6" s="19" t="s">
        <v>69</v>
      </c>
      <c r="B6" s="20">
        <v>1450</v>
      </c>
      <c r="C6" s="15"/>
      <c r="D6" s="190">
        <v>1450</v>
      </c>
      <c r="E6" s="18" t="s">
        <v>650</v>
      </c>
    </row>
    <row r="7" spans="1:5" ht="12.75" customHeight="1">
      <c r="A7" s="19" t="s">
        <v>678</v>
      </c>
      <c r="B7" s="20">
        <v>2400</v>
      </c>
      <c r="C7" s="15"/>
      <c r="D7" s="190">
        <v>2400</v>
      </c>
      <c r="E7" s="18" t="s">
        <v>1434</v>
      </c>
    </row>
    <row r="8" spans="1:5" ht="25.5" customHeight="1">
      <c r="A8" s="19" t="s">
        <v>1251</v>
      </c>
      <c r="B8" s="20">
        <v>500</v>
      </c>
      <c r="C8" s="15"/>
      <c r="D8" s="190">
        <v>500</v>
      </c>
      <c r="E8" s="18" t="s">
        <v>177</v>
      </c>
    </row>
    <row r="9" spans="1:5">
      <c r="A9" s="19" t="s">
        <v>2113</v>
      </c>
      <c r="B9" s="20">
        <v>420</v>
      </c>
      <c r="C9" s="15"/>
      <c r="D9" s="190">
        <v>420</v>
      </c>
      <c r="E9" s="18" t="s">
        <v>2112</v>
      </c>
    </row>
    <row r="10" spans="1:5" ht="25.5" customHeight="1">
      <c r="A10" s="19" t="s">
        <v>278</v>
      </c>
      <c r="B10" s="20">
        <v>540</v>
      </c>
      <c r="C10" s="15"/>
      <c r="D10" s="190">
        <f>540*6</f>
        <v>3240</v>
      </c>
      <c r="E10" s="145" t="s">
        <v>1260</v>
      </c>
    </row>
    <row r="11" spans="1:5" ht="25.5">
      <c r="A11" s="19" t="s">
        <v>1206</v>
      </c>
      <c r="B11" s="20" t="s">
        <v>1893</v>
      </c>
      <c r="C11" s="15"/>
      <c r="D11" s="190">
        <v>550</v>
      </c>
      <c r="E11" s="18" t="s">
        <v>1892</v>
      </c>
    </row>
    <row r="12" spans="1:5" ht="25.5" customHeight="1">
      <c r="A12" s="19" t="s">
        <v>77</v>
      </c>
      <c r="B12" s="20">
        <v>2300</v>
      </c>
      <c r="C12" s="15"/>
      <c r="D12" s="190">
        <f>2300*3</f>
        <v>6900</v>
      </c>
      <c r="E12" s="18" t="s">
        <v>563</v>
      </c>
    </row>
    <row r="13" spans="1:5" ht="25.5" customHeight="1">
      <c r="A13" s="19" t="s">
        <v>279</v>
      </c>
      <c r="B13" s="20">
        <v>4500</v>
      </c>
      <c r="C13" s="15"/>
      <c r="D13" s="190">
        <v>5400</v>
      </c>
      <c r="E13" s="18" t="s">
        <v>790</v>
      </c>
    </row>
    <row r="14" spans="1:5" ht="12.75" customHeight="1">
      <c r="A14" s="19" t="s">
        <v>342</v>
      </c>
      <c r="B14" s="20">
        <v>400</v>
      </c>
      <c r="C14" s="15"/>
      <c r="D14" s="190">
        <v>400</v>
      </c>
      <c r="E14" s="18" t="s">
        <v>1277</v>
      </c>
    </row>
    <row r="15" spans="1:5" ht="25.5" customHeight="1">
      <c r="A15" s="19" t="s">
        <v>1278</v>
      </c>
      <c r="B15" s="20">
        <v>3050</v>
      </c>
      <c r="C15" s="15"/>
      <c r="D15" s="190">
        <v>3050</v>
      </c>
      <c r="E15" s="18" t="s">
        <v>35</v>
      </c>
    </row>
    <row r="16" spans="1:5">
      <c r="A16" s="248" t="s">
        <v>1071</v>
      </c>
      <c r="B16" s="20">
        <f>2000+1500</f>
        <v>3500</v>
      </c>
      <c r="C16" s="15"/>
      <c r="D16" s="190">
        <v>3500</v>
      </c>
      <c r="E16" s="145" t="s">
        <v>2124</v>
      </c>
    </row>
    <row r="17" spans="1:6" ht="12.75" customHeight="1">
      <c r="A17" s="19" t="s">
        <v>36</v>
      </c>
      <c r="B17" s="20">
        <v>177</v>
      </c>
      <c r="C17" s="15"/>
      <c r="D17" s="190">
        <v>177</v>
      </c>
      <c r="E17" s="18"/>
    </row>
    <row r="18" spans="1:6" ht="12.75" customHeight="1">
      <c r="A18" s="19" t="s">
        <v>37</v>
      </c>
      <c r="B18" s="20">
        <v>1400</v>
      </c>
      <c r="C18" s="15"/>
      <c r="D18" s="190">
        <v>1400</v>
      </c>
      <c r="E18" s="18" t="s">
        <v>268</v>
      </c>
    </row>
    <row r="19" spans="1:6" ht="12.75" customHeight="1">
      <c r="A19" s="19" t="s">
        <v>796</v>
      </c>
      <c r="B19" s="20">
        <v>77</v>
      </c>
      <c r="C19" s="15"/>
      <c r="D19" s="190">
        <v>77</v>
      </c>
      <c r="E19" s="18"/>
    </row>
    <row r="20" spans="1:6" ht="25.5" customHeight="1">
      <c r="A20" s="19" t="s">
        <v>3</v>
      </c>
      <c r="B20" s="20">
        <v>2640</v>
      </c>
      <c r="C20" s="15"/>
      <c r="D20" s="190">
        <v>2640</v>
      </c>
      <c r="E20" s="18"/>
    </row>
    <row r="21" spans="1:6" ht="38.25" customHeight="1">
      <c r="A21" s="19" t="s">
        <v>785</v>
      </c>
      <c r="B21" s="20">
        <v>1480</v>
      </c>
      <c r="C21" s="15"/>
      <c r="D21" s="190">
        <v>1480</v>
      </c>
      <c r="E21" s="18" t="s">
        <v>1607</v>
      </c>
    </row>
    <row r="22" spans="1:6" s="4" customFormat="1" ht="25.5" customHeight="1">
      <c r="A22" s="19" t="s">
        <v>127</v>
      </c>
      <c r="B22" s="20">
        <v>4700</v>
      </c>
      <c r="C22" s="15"/>
      <c r="D22" s="190">
        <v>4900</v>
      </c>
      <c r="E22" s="18" t="s">
        <v>184</v>
      </c>
    </row>
    <row r="23" spans="1:6" ht="25.5" customHeight="1">
      <c r="A23" s="19" t="s">
        <v>1368</v>
      </c>
      <c r="B23" s="23">
        <v>1180</v>
      </c>
      <c r="C23" s="15"/>
      <c r="D23" s="190">
        <v>1180</v>
      </c>
      <c r="E23" s="339"/>
    </row>
    <row r="24" spans="1:6" ht="12.75" customHeight="1">
      <c r="A24" s="19" t="s">
        <v>663</v>
      </c>
      <c r="B24" s="20">
        <v>200</v>
      </c>
      <c r="C24" s="15"/>
      <c r="D24" s="190">
        <v>200</v>
      </c>
      <c r="E24" s="145" t="s">
        <v>1441</v>
      </c>
    </row>
    <row r="25" spans="1:6" ht="12.75" customHeight="1">
      <c r="A25" s="19" t="s">
        <v>664</v>
      </c>
      <c r="B25" s="20">
        <v>200</v>
      </c>
      <c r="C25" s="15"/>
      <c r="D25" s="190">
        <v>200</v>
      </c>
      <c r="E25" s="18" t="s">
        <v>428</v>
      </c>
    </row>
    <row r="26" spans="1:6" ht="51" customHeight="1">
      <c r="A26" s="19" t="s">
        <v>665</v>
      </c>
      <c r="B26" s="20">
        <v>1100</v>
      </c>
      <c r="C26" s="15"/>
      <c r="D26" s="190">
        <v>1100</v>
      </c>
      <c r="E26" s="18" t="s">
        <v>1612</v>
      </c>
    </row>
    <row r="27" spans="1:6" ht="12.75" customHeight="1">
      <c r="A27" s="19" t="s">
        <v>18</v>
      </c>
      <c r="B27" s="12">
        <v>1800</v>
      </c>
      <c r="C27" s="13"/>
      <c r="D27" s="149">
        <v>1800</v>
      </c>
      <c r="E27" s="18" t="s">
        <v>851</v>
      </c>
    </row>
    <row r="28" spans="1:6" ht="51" customHeight="1">
      <c r="A28" s="3" t="s">
        <v>1710</v>
      </c>
      <c r="B28" s="12">
        <v>500</v>
      </c>
      <c r="C28" s="13"/>
      <c r="D28" s="149">
        <v>500</v>
      </c>
      <c r="E28" s="18" t="s">
        <v>1711</v>
      </c>
    </row>
    <row r="29" spans="1:6" ht="12.75" customHeight="1">
      <c r="A29" s="3" t="s">
        <v>1007</v>
      </c>
      <c r="B29" s="12">
        <v>1000</v>
      </c>
      <c r="C29" s="13"/>
      <c r="D29" s="149">
        <v>1000</v>
      </c>
      <c r="E29" s="17" t="s">
        <v>1008</v>
      </c>
    </row>
    <row r="30" spans="1:6" ht="12.75" customHeight="1">
      <c r="A30" s="3" t="s">
        <v>870</v>
      </c>
      <c r="B30" s="12">
        <v>840</v>
      </c>
      <c r="C30" s="13"/>
      <c r="D30" s="149">
        <v>840</v>
      </c>
      <c r="E30" s="17" t="s">
        <v>1163</v>
      </c>
      <c r="F30" s="4" t="s">
        <v>1235</v>
      </c>
    </row>
    <row r="31" spans="1:6" ht="12.75" customHeight="1">
      <c r="A31" s="19" t="s">
        <v>811</v>
      </c>
      <c r="B31" s="20">
        <v>1300</v>
      </c>
      <c r="C31" s="15"/>
      <c r="D31" s="190">
        <f>1300*3</f>
        <v>3900</v>
      </c>
      <c r="E31" s="145" t="s">
        <v>995</v>
      </c>
      <c r="F31" s="4" t="s">
        <v>462</v>
      </c>
    </row>
    <row r="32" spans="1:6" ht="25.5" customHeight="1">
      <c r="A32" s="19" t="s">
        <v>1642</v>
      </c>
      <c r="B32" s="212">
        <v>800</v>
      </c>
      <c r="C32" s="15"/>
      <c r="D32" s="190">
        <v>1600</v>
      </c>
      <c r="E32" s="145" t="s">
        <v>1648</v>
      </c>
    </row>
    <row r="33" spans="1:6" ht="54" customHeight="1">
      <c r="A33" s="19" t="s">
        <v>640</v>
      </c>
      <c r="B33" s="20">
        <v>2480</v>
      </c>
      <c r="C33" s="15"/>
      <c r="D33" s="149">
        <v>7064</v>
      </c>
      <c r="E33" s="18" t="s">
        <v>1428</v>
      </c>
    </row>
    <row r="34" spans="1:6" ht="25.5" customHeight="1">
      <c r="A34" s="3" t="s">
        <v>871</v>
      </c>
      <c r="B34" s="12">
        <v>1000</v>
      </c>
      <c r="C34" s="13"/>
      <c r="D34" s="149">
        <v>1500</v>
      </c>
      <c r="E34" s="17" t="s">
        <v>1608</v>
      </c>
    </row>
    <row r="35" spans="1:6" ht="12.75" customHeight="1">
      <c r="A35" s="3" t="s">
        <v>872</v>
      </c>
      <c r="B35" s="12">
        <v>1101</v>
      </c>
      <c r="C35" s="13"/>
      <c r="D35" s="149">
        <v>1101</v>
      </c>
      <c r="E35" s="17"/>
    </row>
    <row r="36" spans="1:6" ht="12.75" customHeight="1">
      <c r="A36" s="3" t="s">
        <v>873</v>
      </c>
      <c r="B36" s="12">
        <v>400</v>
      </c>
      <c r="C36" s="13"/>
      <c r="D36" s="149">
        <v>400</v>
      </c>
      <c r="E36" s="17" t="s">
        <v>1277</v>
      </c>
    </row>
    <row r="37" spans="1:6" ht="25.5" customHeight="1">
      <c r="A37" s="3" t="s">
        <v>1079</v>
      </c>
      <c r="B37" s="12">
        <v>1000</v>
      </c>
      <c r="C37" s="13"/>
      <c r="D37" s="149">
        <v>2000</v>
      </c>
      <c r="E37" s="17" t="s">
        <v>513</v>
      </c>
    </row>
    <row r="38" spans="1:6" ht="12.75" customHeight="1">
      <c r="A38" s="3" t="s">
        <v>874</v>
      </c>
      <c r="B38" s="12">
        <v>220</v>
      </c>
      <c r="C38" s="13"/>
      <c r="D38" s="149">
        <v>220</v>
      </c>
      <c r="E38" s="17"/>
    </row>
    <row r="39" spans="1:6" ht="25.5" customHeight="1">
      <c r="A39" s="3" t="s">
        <v>875</v>
      </c>
      <c r="B39" s="20">
        <v>500</v>
      </c>
      <c r="C39" s="15"/>
      <c r="D39" s="149">
        <v>500</v>
      </c>
      <c r="E39" s="17" t="s">
        <v>1367</v>
      </c>
    </row>
    <row r="40" spans="1:6" ht="12.75" customHeight="1">
      <c r="A40" s="3" t="s">
        <v>112</v>
      </c>
      <c r="B40" s="12">
        <v>3000</v>
      </c>
      <c r="C40" s="13"/>
      <c r="D40" s="149">
        <v>3000</v>
      </c>
      <c r="E40" s="39" t="s">
        <v>1435</v>
      </c>
      <c r="F40" s="185"/>
    </row>
    <row r="41" spans="1:6" ht="52.5" customHeight="1">
      <c r="A41" s="21" t="s">
        <v>743</v>
      </c>
      <c r="B41" s="21"/>
      <c r="C41" s="21"/>
      <c r="D41" s="21"/>
      <c r="E41" s="21"/>
    </row>
    <row r="42" spans="1:6" ht="12.75" customHeight="1">
      <c r="A42" s="3" t="s">
        <v>384</v>
      </c>
      <c r="B42" s="12">
        <v>80</v>
      </c>
      <c r="C42" s="13"/>
      <c r="D42" s="190">
        <v>80</v>
      </c>
      <c r="E42" s="18"/>
    </row>
    <row r="43" spans="1:6" ht="12.75" customHeight="1">
      <c r="A43" s="3" t="s">
        <v>385</v>
      </c>
      <c r="B43" s="12">
        <v>12700</v>
      </c>
      <c r="C43" s="13"/>
      <c r="D43" s="190">
        <v>12700</v>
      </c>
      <c r="E43" s="18" t="s">
        <v>386</v>
      </c>
    </row>
    <row r="44" spans="1:6" ht="91.5" customHeight="1">
      <c r="A44" s="3" t="s">
        <v>93</v>
      </c>
      <c r="B44" s="12">
        <v>10000</v>
      </c>
      <c r="C44" s="13"/>
      <c r="D44" s="190">
        <v>19373</v>
      </c>
      <c r="E44" s="18" t="s">
        <v>1611</v>
      </c>
    </row>
    <row r="45" spans="1:6" ht="12.75" customHeight="1">
      <c r="A45" s="3" t="s">
        <v>545</v>
      </c>
      <c r="B45" s="12">
        <v>7200</v>
      </c>
      <c r="C45" s="13"/>
      <c r="D45" s="190">
        <v>7200</v>
      </c>
      <c r="E45" s="18" t="s">
        <v>546</v>
      </c>
    </row>
    <row r="46" spans="1:6" ht="12.75" customHeight="1">
      <c r="A46" s="3" t="s">
        <v>547</v>
      </c>
      <c r="B46" s="12">
        <v>1200</v>
      </c>
      <c r="C46" s="13"/>
      <c r="D46" s="190">
        <v>1200</v>
      </c>
      <c r="E46" s="18" t="s">
        <v>56</v>
      </c>
    </row>
    <row r="47" spans="1:6" ht="39" customHeight="1">
      <c r="A47" s="3" t="s">
        <v>646</v>
      </c>
      <c r="B47" s="186">
        <v>2700</v>
      </c>
      <c r="C47" s="13"/>
      <c r="D47" s="190">
        <v>2700</v>
      </c>
      <c r="E47" s="145" t="s">
        <v>1955</v>
      </c>
    </row>
    <row r="48" spans="1:6" ht="12.75" customHeight="1">
      <c r="A48" s="3" t="s">
        <v>768</v>
      </c>
      <c r="B48" s="12">
        <v>1300</v>
      </c>
      <c r="C48" s="13"/>
      <c r="D48" s="190">
        <v>1300</v>
      </c>
      <c r="E48" s="18"/>
    </row>
    <row r="49" spans="1:5" ht="12.75" customHeight="1">
      <c r="A49" s="3" t="s">
        <v>1248</v>
      </c>
      <c r="B49" s="12">
        <v>1100</v>
      </c>
      <c r="C49" s="13"/>
      <c r="D49" s="190">
        <v>1100</v>
      </c>
      <c r="E49" s="18" t="s">
        <v>1124</v>
      </c>
    </row>
    <row r="50" spans="1:5" ht="12.75" customHeight="1">
      <c r="A50" s="19" t="s">
        <v>1172</v>
      </c>
      <c r="B50" s="20">
        <v>4600</v>
      </c>
      <c r="C50" s="15"/>
      <c r="D50" s="190">
        <v>4600</v>
      </c>
      <c r="E50" s="18"/>
    </row>
    <row r="51" spans="1:5" ht="63.75" customHeight="1">
      <c r="A51" s="3" t="s">
        <v>337</v>
      </c>
      <c r="B51" s="12">
        <v>1600</v>
      </c>
      <c r="C51" s="13">
        <v>3000</v>
      </c>
      <c r="D51" s="190">
        <v>1600</v>
      </c>
      <c r="E51" s="18" t="s">
        <v>1610</v>
      </c>
    </row>
    <row r="52" spans="1:5" ht="12.75" customHeight="1">
      <c r="A52" s="25" t="s">
        <v>160</v>
      </c>
      <c r="B52" s="12">
        <v>4200</v>
      </c>
      <c r="C52" s="13"/>
      <c r="D52" s="190">
        <v>4200</v>
      </c>
      <c r="E52" s="18" t="s">
        <v>950</v>
      </c>
    </row>
    <row r="53" spans="1:5" ht="12.75" customHeight="1">
      <c r="A53" s="3" t="s">
        <v>1011</v>
      </c>
      <c r="B53" s="12">
        <v>5700</v>
      </c>
      <c r="C53" s="13"/>
      <c r="D53" s="190">
        <v>5700</v>
      </c>
      <c r="E53" s="18"/>
    </row>
    <row r="54" spans="1:5" ht="12.75" customHeight="1">
      <c r="A54" s="3" t="s">
        <v>1012</v>
      </c>
      <c r="B54" s="20">
        <v>200</v>
      </c>
      <c r="C54" s="15"/>
      <c r="D54" s="190">
        <v>200</v>
      </c>
      <c r="E54" s="18" t="s">
        <v>1436</v>
      </c>
    </row>
    <row r="55" spans="1:5" ht="12.75" customHeight="1">
      <c r="A55" s="3" t="s">
        <v>1047</v>
      </c>
      <c r="B55" s="12">
        <v>2300</v>
      </c>
      <c r="C55" s="13"/>
      <c r="D55" s="190">
        <v>2300</v>
      </c>
      <c r="E55" s="18"/>
    </row>
    <row r="56" spans="1:5" ht="12.75" customHeight="1">
      <c r="A56" s="3" t="s">
        <v>1254</v>
      </c>
      <c r="B56" s="12">
        <v>5750</v>
      </c>
      <c r="C56" s="13"/>
      <c r="D56" s="190">
        <v>5750</v>
      </c>
      <c r="E56" s="18"/>
    </row>
    <row r="57" spans="1:5" ht="12.75" customHeight="1">
      <c r="A57" s="3" t="s">
        <v>208</v>
      </c>
      <c r="B57" s="12">
        <v>2700</v>
      </c>
      <c r="C57" s="13"/>
      <c r="D57" s="190">
        <v>2700</v>
      </c>
      <c r="E57" s="18"/>
    </row>
    <row r="58" spans="1:5" ht="12.75" customHeight="1">
      <c r="A58" s="19" t="s">
        <v>747</v>
      </c>
      <c r="B58" s="12">
        <v>4400</v>
      </c>
      <c r="C58" s="13"/>
      <c r="D58" s="190">
        <v>4400</v>
      </c>
      <c r="E58" s="18"/>
    </row>
    <row r="59" spans="1:5" ht="51" customHeight="1">
      <c r="A59" s="19" t="s">
        <v>748</v>
      </c>
      <c r="B59" s="12">
        <v>2000</v>
      </c>
      <c r="C59" s="13"/>
      <c r="D59" s="190">
        <v>3800</v>
      </c>
      <c r="E59" s="18" t="s">
        <v>1037</v>
      </c>
    </row>
    <row r="60" spans="1:5" ht="12.75" customHeight="1">
      <c r="A60" s="19" t="s">
        <v>749</v>
      </c>
      <c r="B60" s="12">
        <v>10820</v>
      </c>
      <c r="C60" s="13"/>
      <c r="D60" s="190">
        <v>10820</v>
      </c>
      <c r="E60" s="18" t="s">
        <v>682</v>
      </c>
    </row>
    <row r="61" spans="1:5" ht="12.75" customHeight="1">
      <c r="A61" s="19" t="s">
        <v>34</v>
      </c>
      <c r="B61" s="12">
        <v>5200</v>
      </c>
      <c r="C61" s="13"/>
      <c r="D61" s="190">
        <v>5200</v>
      </c>
      <c r="E61" s="18" t="s">
        <v>231</v>
      </c>
    </row>
    <row r="62" spans="1:5" ht="12.75" customHeight="1">
      <c r="A62" s="19" t="s">
        <v>232</v>
      </c>
      <c r="B62" s="12">
        <v>6200</v>
      </c>
      <c r="C62" s="13"/>
      <c r="D62" s="190">
        <v>6200</v>
      </c>
      <c r="E62" s="18"/>
    </row>
    <row r="63" spans="1:5" ht="12.75" customHeight="1">
      <c r="A63" s="248" t="s">
        <v>1093</v>
      </c>
      <c r="B63" s="12">
        <v>800</v>
      </c>
      <c r="C63" s="13"/>
      <c r="D63" s="190">
        <v>800</v>
      </c>
      <c r="E63" s="145" t="s">
        <v>767</v>
      </c>
    </row>
    <row r="64" spans="1:5" ht="25.5" customHeight="1">
      <c r="A64" s="19" t="s">
        <v>289</v>
      </c>
      <c r="B64" s="12">
        <v>8600</v>
      </c>
      <c r="C64" s="13"/>
      <c r="D64" s="190">
        <v>9400</v>
      </c>
      <c r="E64" s="18" t="s">
        <v>141</v>
      </c>
    </row>
    <row r="65" spans="1:5" ht="25.5" customHeight="1">
      <c r="A65" s="248" t="s">
        <v>1577</v>
      </c>
      <c r="B65" s="12">
        <v>200</v>
      </c>
      <c r="C65" s="13"/>
      <c r="D65" s="190">
        <v>260</v>
      </c>
      <c r="E65" s="18" t="s">
        <v>1581</v>
      </c>
    </row>
    <row r="66" spans="1:5" ht="25.5" customHeight="1">
      <c r="A66" s="248" t="s">
        <v>1708</v>
      </c>
      <c r="B66" s="12">
        <v>700</v>
      </c>
      <c r="C66" s="13"/>
      <c r="D66" s="190">
        <v>2000</v>
      </c>
      <c r="E66" s="18" t="s">
        <v>1709</v>
      </c>
    </row>
    <row r="67" spans="1:5" ht="12.75" customHeight="1">
      <c r="A67" s="173" t="s">
        <v>343</v>
      </c>
      <c r="B67" s="172"/>
      <c r="C67" s="172"/>
      <c r="D67" s="172"/>
      <c r="E67" s="172"/>
    </row>
    <row r="68" spans="1:5" ht="12.75" customHeight="1">
      <c r="A68" s="19" t="s">
        <v>1125</v>
      </c>
      <c r="B68" s="12">
        <v>2600</v>
      </c>
      <c r="C68" s="13"/>
      <c r="D68" s="149">
        <v>2600</v>
      </c>
      <c r="E68" s="17" t="s">
        <v>886</v>
      </c>
    </row>
    <row r="69" spans="1:5" ht="12.75" customHeight="1">
      <c r="A69" s="19" t="s">
        <v>1003</v>
      </c>
      <c r="B69" s="12">
        <v>1400</v>
      </c>
      <c r="C69" s="13"/>
      <c r="D69" s="149">
        <v>1400</v>
      </c>
      <c r="E69" s="178"/>
    </row>
    <row r="70" spans="1:5" ht="12.75" customHeight="1">
      <c r="A70" s="19" t="s">
        <v>409</v>
      </c>
      <c r="B70" s="12">
        <v>1800</v>
      </c>
      <c r="C70" s="13"/>
      <c r="D70" s="149">
        <v>1800</v>
      </c>
      <c r="E70" s="17"/>
    </row>
    <row r="71" spans="1:5" ht="12.75" customHeight="1">
      <c r="A71" s="19" t="s">
        <v>741</v>
      </c>
      <c r="B71" s="12">
        <v>3650</v>
      </c>
      <c r="C71" s="13"/>
      <c r="D71" s="149">
        <v>3650</v>
      </c>
      <c r="E71" s="178"/>
    </row>
    <row r="72" spans="1:5" ht="41.25" customHeight="1">
      <c r="A72" s="19" t="s">
        <v>766</v>
      </c>
      <c r="B72" s="12">
        <v>5800</v>
      </c>
      <c r="C72" s="13"/>
      <c r="D72" s="190">
        <v>5800</v>
      </c>
      <c r="E72" s="17" t="s">
        <v>1438</v>
      </c>
    </row>
    <row r="73" spans="1:5" ht="25.5" customHeight="1">
      <c r="A73" s="19" t="s">
        <v>1609</v>
      </c>
      <c r="B73" s="12">
        <v>320</v>
      </c>
      <c r="C73" s="13"/>
      <c r="D73" s="149">
        <v>320</v>
      </c>
      <c r="E73" s="17"/>
    </row>
    <row r="74" spans="1:5" ht="12.75" customHeight="1">
      <c r="A74" s="19" t="s">
        <v>797</v>
      </c>
      <c r="B74" s="12">
        <v>50</v>
      </c>
      <c r="C74" s="13"/>
      <c r="D74" s="149">
        <v>50</v>
      </c>
      <c r="E74" s="17"/>
    </row>
    <row r="75" spans="1:5" ht="12.75" customHeight="1">
      <c r="A75" s="19" t="s">
        <v>636</v>
      </c>
      <c r="B75" s="12">
        <v>3600</v>
      </c>
      <c r="C75" s="13"/>
      <c r="D75" s="149">
        <v>3600</v>
      </c>
      <c r="E75" s="178"/>
    </row>
    <row r="76" spans="1:5" ht="38.25" customHeight="1">
      <c r="A76" s="19" t="s">
        <v>1178</v>
      </c>
      <c r="B76" s="12">
        <v>9200</v>
      </c>
      <c r="C76" s="13"/>
      <c r="D76" s="149">
        <v>9200</v>
      </c>
      <c r="E76" s="17" t="s">
        <v>440</v>
      </c>
    </row>
    <row r="77" spans="1:5" ht="12.75" customHeight="1">
      <c r="A77" s="19" t="s">
        <v>441</v>
      </c>
      <c r="B77" s="12">
        <v>760</v>
      </c>
      <c r="C77" s="13"/>
      <c r="D77" s="149">
        <v>760</v>
      </c>
      <c r="E77" s="17"/>
    </row>
    <row r="78" spans="1:5" ht="12.75" customHeight="1">
      <c r="A78" s="19" t="s">
        <v>442</v>
      </c>
      <c r="B78" s="12">
        <v>6200</v>
      </c>
      <c r="C78" s="13"/>
      <c r="D78" s="190">
        <v>6200</v>
      </c>
      <c r="E78" s="17" t="s">
        <v>443</v>
      </c>
    </row>
    <row r="79" spans="1:5" ht="12.75" customHeight="1">
      <c r="A79" s="19" t="s">
        <v>472</v>
      </c>
      <c r="B79" s="12">
        <v>1150</v>
      </c>
      <c r="C79" s="13"/>
      <c r="D79" s="149">
        <v>1150</v>
      </c>
      <c r="E79" s="17" t="s">
        <v>468</v>
      </c>
    </row>
    <row r="80" spans="1:5" ht="12.75" customHeight="1">
      <c r="A80" s="19" t="s">
        <v>469</v>
      </c>
      <c r="B80" s="12">
        <v>900</v>
      </c>
      <c r="C80" s="13"/>
      <c r="D80" s="149">
        <v>900</v>
      </c>
      <c r="E80" s="178"/>
    </row>
    <row r="81" spans="1:5" ht="12.75" customHeight="1">
      <c r="A81" s="19" t="s">
        <v>154</v>
      </c>
      <c r="B81" s="12">
        <v>1040</v>
      </c>
      <c r="C81" s="13"/>
      <c r="D81" s="149">
        <v>1040</v>
      </c>
      <c r="E81" s="178"/>
    </row>
    <row r="82" spans="1:5" ht="12.75" customHeight="1">
      <c r="A82" s="19" t="s">
        <v>155</v>
      </c>
      <c r="B82" s="12">
        <v>700</v>
      </c>
      <c r="C82" s="13"/>
      <c r="D82" s="149">
        <v>700</v>
      </c>
      <c r="E82" s="17"/>
    </row>
    <row r="83" spans="1:5" ht="25.5" customHeight="1">
      <c r="A83" s="21" t="s">
        <v>882</v>
      </c>
      <c r="B83" s="172"/>
      <c r="C83" s="172"/>
      <c r="D83" s="172"/>
      <c r="E83" s="172"/>
    </row>
    <row r="84" spans="1:5" ht="12.75" customHeight="1">
      <c r="A84" s="19" t="s">
        <v>1164</v>
      </c>
      <c r="B84" s="12">
        <v>1960</v>
      </c>
      <c r="C84" s="13"/>
      <c r="D84" s="190">
        <v>1960</v>
      </c>
      <c r="E84" s="18"/>
    </row>
    <row r="85" spans="1:5" ht="38.25" customHeight="1">
      <c r="A85" s="19" t="s">
        <v>1371</v>
      </c>
      <c r="B85" s="12">
        <v>4100</v>
      </c>
      <c r="C85" s="13"/>
      <c r="D85" s="190">
        <v>4100</v>
      </c>
      <c r="E85" s="18" t="s">
        <v>1373</v>
      </c>
    </row>
    <row r="86" spans="1:5" ht="12.75" customHeight="1">
      <c r="A86" s="19" t="s">
        <v>1165</v>
      </c>
      <c r="B86" s="20">
        <v>400</v>
      </c>
      <c r="C86" s="15"/>
      <c r="D86" s="190">
        <v>400</v>
      </c>
      <c r="E86" s="18" t="s">
        <v>253</v>
      </c>
    </row>
    <row r="87" spans="1:5" ht="64.5" customHeight="1">
      <c r="A87" s="19" t="s">
        <v>1686</v>
      </c>
      <c r="B87" s="20">
        <v>11960</v>
      </c>
      <c r="C87" s="15">
        <v>2000</v>
      </c>
      <c r="D87" s="190">
        <v>11960</v>
      </c>
      <c r="E87" s="18" t="s">
        <v>1437</v>
      </c>
    </row>
    <row r="88" spans="1:5" ht="12.75" customHeight="1">
      <c r="A88" s="19" t="s">
        <v>1220</v>
      </c>
      <c r="B88" s="12">
        <v>150</v>
      </c>
      <c r="C88" s="13"/>
      <c r="D88" s="190">
        <v>150</v>
      </c>
      <c r="E88" s="18" t="s">
        <v>302</v>
      </c>
    </row>
    <row r="89" spans="1:5" ht="25.5" customHeight="1">
      <c r="A89" s="19" t="s">
        <v>1372</v>
      </c>
      <c r="B89" s="12">
        <v>500</v>
      </c>
      <c r="C89" s="13"/>
      <c r="D89" s="190">
        <v>500</v>
      </c>
      <c r="E89" s="18" t="s">
        <v>1374</v>
      </c>
    </row>
    <row r="90" spans="1:5" ht="12.75" customHeight="1">
      <c r="A90" s="19" t="s">
        <v>110</v>
      </c>
      <c r="B90" s="12">
        <v>1600</v>
      </c>
      <c r="C90" s="13"/>
      <c r="D90" s="190">
        <v>1600</v>
      </c>
      <c r="E90" s="18"/>
    </row>
    <row r="91" spans="1:5" ht="12.75" customHeight="1">
      <c r="A91" s="19" t="s">
        <v>111</v>
      </c>
      <c r="B91" s="12">
        <v>1100</v>
      </c>
      <c r="C91" s="13"/>
      <c r="D91" s="190">
        <v>1100</v>
      </c>
      <c r="E91" s="18" t="s">
        <v>784</v>
      </c>
    </row>
    <row r="92" spans="1:5" ht="12.75" customHeight="1">
      <c r="A92" s="19" t="s">
        <v>810</v>
      </c>
      <c r="B92" s="12">
        <v>1300</v>
      </c>
      <c r="C92" s="13"/>
      <c r="D92" s="190">
        <v>1300</v>
      </c>
      <c r="E92" s="18"/>
    </row>
    <row r="93" spans="1:5" ht="25.5" customHeight="1">
      <c r="A93" s="19" t="s">
        <v>572</v>
      </c>
      <c r="B93" s="12">
        <v>110</v>
      </c>
      <c r="C93" s="13"/>
      <c r="D93" s="190">
        <v>110</v>
      </c>
      <c r="E93" s="18"/>
    </row>
    <row r="94" spans="1:5" ht="12.75" customHeight="1">
      <c r="A94" s="19" t="s">
        <v>573</v>
      </c>
      <c r="B94" s="12"/>
      <c r="C94" s="13">
        <v>600</v>
      </c>
      <c r="D94" s="190"/>
      <c r="E94" s="17" t="s">
        <v>1439</v>
      </c>
    </row>
    <row r="95" spans="1:5" ht="12.75" customHeight="1">
      <c r="A95" s="21" t="s">
        <v>1264</v>
      </c>
      <c r="B95" s="172"/>
      <c r="C95" s="172"/>
      <c r="D95" s="172"/>
      <c r="E95" s="172"/>
    </row>
    <row r="96" spans="1:5" ht="25.5">
      <c r="A96" s="3" t="s">
        <v>1265</v>
      </c>
      <c r="B96" s="12">
        <v>2940</v>
      </c>
      <c r="C96" s="13"/>
      <c r="D96" s="149">
        <v>2940</v>
      </c>
      <c r="E96" s="178"/>
    </row>
    <row r="97" spans="1:5">
      <c r="A97" s="3" t="s">
        <v>147</v>
      </c>
      <c r="B97" s="12">
        <v>1600</v>
      </c>
      <c r="C97" s="13"/>
      <c r="D97" s="149">
        <v>1600</v>
      </c>
      <c r="E97" s="178"/>
    </row>
    <row r="98" spans="1:5">
      <c r="A98" s="3" t="s">
        <v>197</v>
      </c>
      <c r="B98" s="12">
        <v>1840</v>
      </c>
      <c r="C98" s="13"/>
      <c r="D98" s="149">
        <v>1840</v>
      </c>
      <c r="E98" s="17"/>
    </row>
    <row r="99" spans="1:5" ht="12.75" customHeight="1">
      <c r="A99" s="3" t="s">
        <v>198</v>
      </c>
      <c r="B99" s="12">
        <v>6200</v>
      </c>
      <c r="C99" s="13"/>
      <c r="D99" s="190">
        <v>6200</v>
      </c>
      <c r="E99" s="17" t="s">
        <v>415</v>
      </c>
    </row>
    <row r="100" spans="1:5">
      <c r="A100" s="3" t="s">
        <v>868</v>
      </c>
      <c r="B100" s="12">
        <v>2800</v>
      </c>
      <c r="C100" s="13"/>
      <c r="D100" s="190">
        <v>2800</v>
      </c>
      <c r="E100" s="178"/>
    </row>
    <row r="101" spans="1:5">
      <c r="A101" s="3" t="s">
        <v>869</v>
      </c>
      <c r="B101" s="12">
        <v>2360</v>
      </c>
      <c r="C101" s="13"/>
      <c r="D101" s="190">
        <v>2360</v>
      </c>
      <c r="E101" s="178"/>
    </row>
    <row r="102" spans="1:5">
      <c r="A102" s="3" t="s">
        <v>940</v>
      </c>
      <c r="B102" s="12">
        <v>1360</v>
      </c>
      <c r="C102" s="13"/>
      <c r="D102" s="190">
        <v>1360</v>
      </c>
      <c r="E102" s="17" t="s">
        <v>297</v>
      </c>
    </row>
    <row r="103" spans="1:5">
      <c r="A103" s="3" t="s">
        <v>867</v>
      </c>
      <c r="B103" s="12">
        <v>1548</v>
      </c>
      <c r="C103" s="13"/>
      <c r="D103" s="190">
        <v>1548</v>
      </c>
      <c r="E103" s="17"/>
    </row>
    <row r="104" spans="1:5">
      <c r="A104" s="3" t="s">
        <v>683</v>
      </c>
      <c r="B104" s="22">
        <v>1260</v>
      </c>
      <c r="C104" s="13"/>
      <c r="D104" s="190">
        <v>1260</v>
      </c>
      <c r="E104" s="17"/>
    </row>
    <row r="105" spans="1:5">
      <c r="A105" s="3" t="s">
        <v>684</v>
      </c>
      <c r="B105" s="22">
        <v>500</v>
      </c>
      <c r="C105" s="13"/>
      <c r="D105" s="190">
        <v>500</v>
      </c>
      <c r="E105" s="17"/>
    </row>
    <row r="106" spans="1:5">
      <c r="A106" s="3" t="s">
        <v>79</v>
      </c>
      <c r="B106" s="12">
        <v>6400</v>
      </c>
      <c r="C106" s="13"/>
      <c r="D106" s="190">
        <v>6400</v>
      </c>
      <c r="E106" s="17" t="s">
        <v>80</v>
      </c>
    </row>
    <row r="107" spans="1:5">
      <c r="A107" s="3" t="s">
        <v>81</v>
      </c>
      <c r="B107" s="22">
        <v>1500</v>
      </c>
      <c r="C107" s="13"/>
      <c r="D107" s="190">
        <v>1500</v>
      </c>
      <c r="E107" s="17"/>
    </row>
    <row r="108" spans="1:5" ht="12.75" customHeight="1">
      <c r="A108" s="3" t="s">
        <v>82</v>
      </c>
      <c r="B108" s="22">
        <v>5600</v>
      </c>
      <c r="C108" s="13"/>
      <c r="D108" s="190">
        <v>5600</v>
      </c>
      <c r="E108" s="17"/>
    </row>
    <row r="109" spans="1:5">
      <c r="A109" s="3" t="s">
        <v>67</v>
      </c>
      <c r="B109" s="22">
        <v>3700</v>
      </c>
      <c r="C109" s="13"/>
      <c r="D109" s="190">
        <v>3700</v>
      </c>
      <c r="E109" s="178"/>
    </row>
    <row r="110" spans="1:5">
      <c r="A110" s="3" t="s">
        <v>1144</v>
      </c>
      <c r="B110" s="22">
        <v>6400</v>
      </c>
      <c r="C110" s="13"/>
      <c r="D110" s="149">
        <v>6400</v>
      </c>
      <c r="E110" s="178"/>
    </row>
    <row r="111" spans="1:5">
      <c r="A111" s="3" t="s">
        <v>1032</v>
      </c>
      <c r="B111" s="22">
        <v>700</v>
      </c>
      <c r="C111" s="13"/>
      <c r="D111" s="149">
        <v>700</v>
      </c>
      <c r="E111" s="17"/>
    </row>
    <row r="112" spans="1:5">
      <c r="A112" s="19" t="s">
        <v>1033</v>
      </c>
      <c r="B112" s="22">
        <v>5260</v>
      </c>
      <c r="C112" s="13"/>
      <c r="D112" s="149">
        <v>5260</v>
      </c>
      <c r="E112" s="178"/>
    </row>
    <row r="113" spans="1:5">
      <c r="A113" s="3" t="s">
        <v>1034</v>
      </c>
      <c r="B113" s="12">
        <v>8300</v>
      </c>
      <c r="C113" s="13"/>
      <c r="D113" s="149">
        <v>8300</v>
      </c>
      <c r="E113" s="17" t="s">
        <v>1114</v>
      </c>
    </row>
    <row r="114" spans="1:5" ht="24.75" customHeight="1">
      <c r="A114" s="21" t="s">
        <v>405</v>
      </c>
      <c r="B114" s="174"/>
      <c r="C114" s="174"/>
      <c r="D114" s="174"/>
      <c r="E114" s="174"/>
    </row>
    <row r="115" spans="1:5" ht="12.75" customHeight="1">
      <c r="A115" s="3" t="s">
        <v>235</v>
      </c>
      <c r="B115" s="22">
        <v>6300</v>
      </c>
      <c r="C115" s="13"/>
      <c r="D115" s="190">
        <v>6300</v>
      </c>
      <c r="E115" s="17"/>
    </row>
    <row r="116" spans="1:5" ht="25.5" customHeight="1">
      <c r="A116" s="3" t="s">
        <v>596</v>
      </c>
      <c r="B116" s="22">
        <v>2460</v>
      </c>
      <c r="C116" s="13"/>
      <c r="D116" s="190">
        <v>2460</v>
      </c>
      <c r="E116" s="17"/>
    </row>
    <row r="117" spans="1:5" ht="25.5" customHeight="1">
      <c r="A117" s="19" t="s">
        <v>377</v>
      </c>
      <c r="B117" s="23">
        <v>2800</v>
      </c>
      <c r="C117" s="13"/>
      <c r="D117" s="190">
        <v>2800</v>
      </c>
      <c r="E117" s="17"/>
    </row>
    <row r="118" spans="1:5" ht="12.75" customHeight="1">
      <c r="A118" s="19" t="s">
        <v>378</v>
      </c>
      <c r="B118" s="22">
        <v>3250</v>
      </c>
      <c r="C118" s="13"/>
      <c r="D118" s="190">
        <v>3250</v>
      </c>
      <c r="E118" s="17"/>
    </row>
    <row r="119" spans="1:5">
      <c r="A119" s="19" t="s">
        <v>379</v>
      </c>
      <c r="B119" s="22">
        <v>4410</v>
      </c>
      <c r="C119" s="13"/>
      <c r="D119" s="190">
        <v>4410</v>
      </c>
      <c r="E119" s="17"/>
    </row>
    <row r="120" spans="1:5" ht="38.25" customHeight="1">
      <c r="A120" s="19" t="s">
        <v>1112</v>
      </c>
      <c r="B120" s="12">
        <v>4800</v>
      </c>
      <c r="C120" s="13"/>
      <c r="D120" s="149">
        <v>4800</v>
      </c>
      <c r="E120" s="17" t="s">
        <v>1289</v>
      </c>
    </row>
    <row r="121" spans="1:5">
      <c r="A121" s="19" t="s">
        <v>774</v>
      </c>
      <c r="B121" s="12">
        <v>6200</v>
      </c>
      <c r="C121" s="13"/>
      <c r="D121" s="149">
        <v>6200</v>
      </c>
      <c r="E121" s="17" t="s">
        <v>415</v>
      </c>
    </row>
    <row r="122" spans="1:5" ht="40.5" customHeight="1">
      <c r="A122" s="21" t="s">
        <v>744</v>
      </c>
      <c r="B122" s="174"/>
      <c r="C122" s="175"/>
      <c r="D122" s="176"/>
      <c r="E122" s="172"/>
    </row>
    <row r="123" spans="1:5" ht="12.75" customHeight="1">
      <c r="A123" s="19" t="s">
        <v>1134</v>
      </c>
      <c r="B123" s="12">
        <v>4860</v>
      </c>
      <c r="C123" s="13"/>
      <c r="D123" s="190">
        <v>4860</v>
      </c>
      <c r="E123" s="18"/>
    </row>
    <row r="124" spans="1:5" ht="12.75" customHeight="1">
      <c r="A124" s="3" t="s">
        <v>735</v>
      </c>
      <c r="B124" s="12">
        <v>5100</v>
      </c>
      <c r="C124" s="13"/>
      <c r="D124" s="190">
        <v>5100</v>
      </c>
      <c r="E124" s="18" t="s">
        <v>1256</v>
      </c>
    </row>
    <row r="125" spans="1:5" ht="12.75" customHeight="1">
      <c r="A125" s="3" t="s">
        <v>604</v>
      </c>
      <c r="B125" s="23">
        <v>700</v>
      </c>
      <c r="C125" s="13"/>
      <c r="D125" s="190">
        <v>700</v>
      </c>
      <c r="E125" s="18"/>
    </row>
    <row r="126" spans="1:5" ht="25.5" customHeight="1">
      <c r="A126" s="3" t="s">
        <v>865</v>
      </c>
      <c r="B126" s="23">
        <v>300</v>
      </c>
      <c r="C126" s="13"/>
      <c r="D126" s="190">
        <v>300</v>
      </c>
      <c r="E126" s="18"/>
    </row>
    <row r="127" spans="1:5" ht="12.75" customHeight="1">
      <c r="A127" s="3" t="s">
        <v>592</v>
      </c>
      <c r="B127" s="23">
        <v>400</v>
      </c>
      <c r="C127" s="13"/>
      <c r="D127" s="190">
        <v>400</v>
      </c>
      <c r="E127" s="18"/>
    </row>
    <row r="128" spans="1:5" ht="38.25" customHeight="1">
      <c r="A128" s="3" t="s">
        <v>889</v>
      </c>
      <c r="B128" s="20">
        <v>2000</v>
      </c>
      <c r="C128" s="15">
        <v>3200</v>
      </c>
      <c r="D128" s="190">
        <v>5200</v>
      </c>
      <c r="E128" s="18" t="s">
        <v>947</v>
      </c>
    </row>
    <row r="129" spans="1:5" ht="12.75" customHeight="1">
      <c r="A129" s="3" t="s">
        <v>948</v>
      </c>
      <c r="B129" s="22">
        <v>544</v>
      </c>
      <c r="C129" s="13"/>
      <c r="D129" s="190">
        <v>544</v>
      </c>
      <c r="E129" s="18"/>
    </row>
    <row r="130" spans="1:5" ht="12.75" customHeight="1">
      <c r="A130" s="3" t="s">
        <v>315</v>
      </c>
      <c r="B130" s="22">
        <v>3700</v>
      </c>
      <c r="C130" s="13"/>
      <c r="D130" s="190">
        <v>3700</v>
      </c>
      <c r="E130" s="18"/>
    </row>
    <row r="131" spans="1:5" ht="38.25" customHeight="1">
      <c r="A131" s="3" t="s">
        <v>831</v>
      </c>
      <c r="B131" s="24">
        <v>3280</v>
      </c>
      <c r="C131" s="13"/>
      <c r="D131" s="190">
        <v>3280</v>
      </c>
      <c r="E131" s="18" t="s">
        <v>1696</v>
      </c>
    </row>
    <row r="132" spans="1:5" ht="12.75" customHeight="1">
      <c r="A132" s="3" t="s">
        <v>832</v>
      </c>
      <c r="B132" s="23">
        <v>4800</v>
      </c>
      <c r="C132" s="13"/>
      <c r="D132" s="190">
        <v>4800</v>
      </c>
      <c r="E132" s="18"/>
    </row>
    <row r="133" spans="1:5" ht="25.5" customHeight="1">
      <c r="A133" s="3" t="s">
        <v>857</v>
      </c>
      <c r="B133" s="22">
        <v>600</v>
      </c>
      <c r="C133" s="13"/>
      <c r="D133" s="190">
        <v>600</v>
      </c>
      <c r="E133" s="18"/>
    </row>
    <row r="134" spans="1:5">
      <c r="A134" s="3" t="s">
        <v>812</v>
      </c>
      <c r="B134" s="23">
        <v>18940</v>
      </c>
      <c r="C134" s="13"/>
      <c r="D134" s="190">
        <v>18940</v>
      </c>
      <c r="E134" s="18" t="s">
        <v>1914</v>
      </c>
    </row>
    <row r="135" spans="1:5" ht="25.5">
      <c r="A135" s="19" t="s">
        <v>309</v>
      </c>
      <c r="B135" s="23">
        <v>2360</v>
      </c>
      <c r="C135" s="15"/>
      <c r="D135" s="190">
        <v>2360</v>
      </c>
      <c r="E135" s="18" t="s">
        <v>673</v>
      </c>
    </row>
    <row r="136" spans="1:5" ht="38.25" customHeight="1">
      <c r="A136" s="19" t="s">
        <v>629</v>
      </c>
      <c r="B136" s="23">
        <v>10300</v>
      </c>
      <c r="C136" s="15"/>
      <c r="D136" s="190">
        <v>10300</v>
      </c>
      <c r="E136" s="18"/>
    </row>
    <row r="137" spans="1:5" ht="12.75" customHeight="1">
      <c r="A137" s="19" t="s">
        <v>1141</v>
      </c>
      <c r="B137" s="20">
        <v>10850</v>
      </c>
      <c r="C137" s="15"/>
      <c r="D137" s="190">
        <v>10850</v>
      </c>
      <c r="E137" s="18" t="s">
        <v>1142</v>
      </c>
    </row>
    <row r="138" spans="1:5" ht="12.75" customHeight="1">
      <c r="A138" s="19" t="s">
        <v>1139</v>
      </c>
      <c r="B138" s="20">
        <v>3900</v>
      </c>
      <c r="C138" s="15"/>
      <c r="D138" s="190">
        <v>3900</v>
      </c>
      <c r="E138" s="18"/>
    </row>
    <row r="139" spans="1:5" ht="25.5">
      <c r="A139" s="19" t="s">
        <v>70</v>
      </c>
      <c r="B139" s="20">
        <v>4300</v>
      </c>
      <c r="C139" s="15">
        <v>2400</v>
      </c>
      <c r="D139" s="190">
        <v>6700</v>
      </c>
      <c r="E139" s="18" t="s">
        <v>659</v>
      </c>
    </row>
    <row r="140" spans="1:5" ht="51" customHeight="1">
      <c r="A140" s="19" t="s">
        <v>20</v>
      </c>
      <c r="B140" s="23">
        <v>4200</v>
      </c>
      <c r="C140" s="15"/>
      <c r="D140" s="190">
        <v>4200</v>
      </c>
      <c r="E140" s="18"/>
    </row>
    <row r="141" spans="1:5" ht="25.5" customHeight="1">
      <c r="A141" s="248" t="s">
        <v>1707</v>
      </c>
      <c r="B141" s="23">
        <v>300</v>
      </c>
      <c r="C141" s="15"/>
      <c r="D141" s="190">
        <v>300</v>
      </c>
      <c r="E141" s="18" t="s">
        <v>1706</v>
      </c>
    </row>
    <row r="142" spans="1:5" ht="12.75" customHeight="1">
      <c r="A142" s="19" t="s">
        <v>616</v>
      </c>
      <c r="B142" s="23">
        <v>4400</v>
      </c>
      <c r="C142" s="15"/>
      <c r="D142" s="190">
        <v>4400</v>
      </c>
      <c r="E142" s="18"/>
    </row>
    <row r="143" spans="1:5" ht="25.5" customHeight="1">
      <c r="A143" s="19" t="s">
        <v>538</v>
      </c>
      <c r="B143" s="23">
        <v>680</v>
      </c>
      <c r="C143" s="15"/>
      <c r="D143" s="190">
        <v>680</v>
      </c>
      <c r="E143" s="18"/>
    </row>
    <row r="144" spans="1:5" ht="12.75" customHeight="1">
      <c r="A144" s="19" t="s">
        <v>21</v>
      </c>
      <c r="B144" s="23">
        <v>650</v>
      </c>
      <c r="C144" s="15"/>
      <c r="D144" s="190">
        <v>650</v>
      </c>
      <c r="E144" s="18"/>
    </row>
    <row r="145" spans="1:5" ht="25.5" customHeight="1">
      <c r="A145" s="21" t="s">
        <v>912</v>
      </c>
      <c r="B145" s="174"/>
      <c r="C145" s="174"/>
      <c r="D145" s="174"/>
      <c r="E145" s="174"/>
    </row>
    <row r="146" spans="1:5" ht="25.5" customHeight="1">
      <c r="A146" s="3" t="s">
        <v>1120</v>
      </c>
      <c r="B146" s="22">
        <v>2500</v>
      </c>
      <c r="C146" s="13"/>
      <c r="D146" s="149">
        <v>2500</v>
      </c>
      <c r="E146" s="17"/>
    </row>
    <row r="147" spans="1:5" ht="25.5" customHeight="1">
      <c r="A147" s="3" t="s">
        <v>499</v>
      </c>
      <c r="B147" s="22">
        <v>4800</v>
      </c>
      <c r="C147" s="15"/>
      <c r="D147" s="149">
        <v>4800</v>
      </c>
      <c r="E147" s="17" t="s">
        <v>1452</v>
      </c>
    </row>
    <row r="148" spans="1:5" ht="12.75" customHeight="1">
      <c r="A148" s="3" t="s">
        <v>500</v>
      </c>
      <c r="B148" s="22">
        <v>9479</v>
      </c>
      <c r="C148" s="15"/>
      <c r="D148" s="149">
        <v>9479</v>
      </c>
      <c r="E148" s="17"/>
    </row>
    <row r="149" spans="1:5" ht="12.75" customHeight="1">
      <c r="A149" s="19" t="s">
        <v>1346</v>
      </c>
      <c r="B149" s="20">
        <v>400</v>
      </c>
      <c r="C149" s="15"/>
      <c r="D149" s="190">
        <v>400</v>
      </c>
      <c r="E149" s="18" t="s">
        <v>1440</v>
      </c>
    </row>
    <row r="150" spans="1:5" ht="12.75" customHeight="1">
      <c r="A150" s="3" t="s">
        <v>501</v>
      </c>
      <c r="B150" s="22">
        <v>1565</v>
      </c>
      <c r="C150" s="15"/>
      <c r="D150" s="149">
        <v>1565</v>
      </c>
      <c r="E150" s="17"/>
    </row>
    <row r="151" spans="1:5" ht="12.75" customHeight="1">
      <c r="A151" s="3" t="s">
        <v>502</v>
      </c>
      <c r="B151" s="22">
        <v>4409</v>
      </c>
      <c r="C151" s="15"/>
      <c r="D151" s="149">
        <v>4409</v>
      </c>
      <c r="E151" s="17"/>
    </row>
    <row r="152" spans="1:5" ht="38.25">
      <c r="A152" s="3" t="s">
        <v>329</v>
      </c>
      <c r="B152" s="22">
        <v>800</v>
      </c>
      <c r="C152" s="15"/>
      <c r="D152" s="149">
        <v>2100</v>
      </c>
      <c r="E152" s="38" t="s">
        <v>2019</v>
      </c>
    </row>
    <row r="153" spans="1:5" ht="12.75" customHeight="1">
      <c r="A153" s="19" t="s">
        <v>402</v>
      </c>
      <c r="B153" s="23">
        <v>450</v>
      </c>
      <c r="C153" s="15"/>
      <c r="D153" s="149">
        <v>450</v>
      </c>
      <c r="E153" s="17"/>
    </row>
    <row r="154" spans="1:5" ht="12.75" customHeight="1">
      <c r="A154" s="3" t="s">
        <v>330</v>
      </c>
      <c r="B154" s="22">
        <v>6874</v>
      </c>
      <c r="C154" s="15"/>
      <c r="D154" s="149">
        <v>6874</v>
      </c>
      <c r="E154" s="17"/>
    </row>
    <row r="155" spans="1:5" ht="12.75" customHeight="1">
      <c r="A155" s="3" t="s">
        <v>331</v>
      </c>
      <c r="B155" s="22">
        <v>2230</v>
      </c>
      <c r="C155" s="15"/>
      <c r="D155" s="149">
        <v>2230</v>
      </c>
      <c r="E155" s="17"/>
    </row>
    <row r="156" spans="1:5" ht="12.75" customHeight="1">
      <c r="A156" s="3" t="s">
        <v>1481</v>
      </c>
      <c r="B156" s="22">
        <v>2300</v>
      </c>
      <c r="C156" s="15"/>
      <c r="D156" s="149">
        <v>2300</v>
      </c>
      <c r="E156" s="17" t="s">
        <v>1482</v>
      </c>
    </row>
    <row r="157" spans="1:5" ht="38.25" customHeight="1">
      <c r="A157" s="3" t="s">
        <v>550</v>
      </c>
      <c r="B157" s="23">
        <v>11886</v>
      </c>
      <c r="C157" s="15"/>
      <c r="D157" s="149">
        <v>13200</v>
      </c>
      <c r="E157" s="17" t="s">
        <v>1613</v>
      </c>
    </row>
    <row r="158" spans="1:5" s="4" customFormat="1" ht="25.5" customHeight="1">
      <c r="A158" s="19" t="s">
        <v>1072</v>
      </c>
      <c r="B158" s="23">
        <f>1100+1100+250+250</f>
        <v>2700</v>
      </c>
      <c r="C158" s="15"/>
      <c r="D158" s="190">
        <v>2700</v>
      </c>
      <c r="E158" s="18" t="s">
        <v>615</v>
      </c>
    </row>
    <row r="159" spans="1:5" ht="25.5" customHeight="1">
      <c r="A159" s="3" t="s">
        <v>856</v>
      </c>
      <c r="B159" s="22">
        <v>150</v>
      </c>
      <c r="C159" s="15"/>
      <c r="D159" s="149">
        <v>150</v>
      </c>
      <c r="E159" s="17"/>
    </row>
    <row r="160" spans="1:5" ht="12.75" customHeight="1">
      <c r="A160" s="19" t="s">
        <v>799</v>
      </c>
      <c r="B160" s="22">
        <v>3743</v>
      </c>
      <c r="C160" s="13"/>
      <c r="D160" s="149">
        <v>3743</v>
      </c>
      <c r="E160" s="17"/>
    </row>
    <row r="161" spans="1:5" ht="38.25" customHeight="1">
      <c r="A161" s="3" t="s">
        <v>1058</v>
      </c>
      <c r="B161" s="12">
        <v>9852</v>
      </c>
      <c r="C161" s="13"/>
      <c r="D161" s="149">
        <v>9852</v>
      </c>
      <c r="E161" s="17"/>
    </row>
    <row r="162" spans="1:5" ht="12.75" customHeight="1">
      <c r="A162" s="19" t="s">
        <v>661</v>
      </c>
      <c r="B162" s="20">
        <v>88</v>
      </c>
      <c r="C162" s="15"/>
      <c r="D162" s="149">
        <f>88*3</f>
        <v>264</v>
      </c>
      <c r="E162" s="38" t="s">
        <v>724</v>
      </c>
    </row>
    <row r="163" spans="1:5" ht="27.75" customHeight="1">
      <c r="A163" s="21" t="s">
        <v>1060</v>
      </c>
      <c r="B163" s="174"/>
      <c r="C163" s="174"/>
      <c r="D163" s="174"/>
      <c r="E163" s="174"/>
    </row>
    <row r="164" spans="1:5" ht="12.75" customHeight="1">
      <c r="A164" s="19" t="s">
        <v>1061</v>
      </c>
      <c r="B164" s="20">
        <v>700</v>
      </c>
      <c r="C164" s="15"/>
      <c r="D164" s="190">
        <v>700</v>
      </c>
      <c r="E164" s="18" t="s">
        <v>219</v>
      </c>
    </row>
    <row r="165" spans="1:5" ht="12.75" customHeight="1">
      <c r="A165" s="19" t="s">
        <v>220</v>
      </c>
      <c r="B165" s="20">
        <v>9827</v>
      </c>
      <c r="C165" s="15"/>
      <c r="D165" s="190">
        <v>9827</v>
      </c>
      <c r="E165" s="18"/>
    </row>
    <row r="166" spans="1:5" ht="12.75" customHeight="1">
      <c r="A166" s="19" t="s">
        <v>1252</v>
      </c>
      <c r="B166" s="20">
        <v>111</v>
      </c>
      <c r="C166" s="15"/>
      <c r="D166" s="190">
        <v>111</v>
      </c>
      <c r="E166" s="18"/>
    </row>
    <row r="167" spans="1:5" ht="12.75" customHeight="1">
      <c r="A167" s="19" t="s">
        <v>221</v>
      </c>
      <c r="B167" s="20">
        <v>150</v>
      </c>
      <c r="C167" s="15"/>
      <c r="D167" s="190">
        <v>150</v>
      </c>
      <c r="E167" s="18"/>
    </row>
    <row r="168" spans="1:5" ht="12.75" customHeight="1">
      <c r="A168" s="19" t="s">
        <v>493</v>
      </c>
      <c r="B168" s="20">
        <v>8500</v>
      </c>
      <c r="C168" s="15"/>
      <c r="D168" s="190">
        <v>8500</v>
      </c>
      <c r="E168" s="18" t="s">
        <v>494</v>
      </c>
    </row>
    <row r="169" spans="1:5" ht="12.75" customHeight="1">
      <c r="A169" s="19" t="s">
        <v>495</v>
      </c>
      <c r="B169" s="23">
        <v>2400</v>
      </c>
      <c r="C169" s="15"/>
      <c r="D169" s="190">
        <v>2400</v>
      </c>
      <c r="E169" s="18"/>
    </row>
    <row r="170" spans="1:5" ht="12.75" customHeight="1">
      <c r="A170" s="19" t="s">
        <v>496</v>
      </c>
      <c r="B170" s="23">
        <v>3824</v>
      </c>
      <c r="C170" s="15"/>
      <c r="D170" s="190">
        <v>3824</v>
      </c>
      <c r="E170" s="18"/>
    </row>
    <row r="171" spans="1:5" ht="38.25" customHeight="1">
      <c r="A171" s="19" t="s">
        <v>1017</v>
      </c>
      <c r="B171" s="23">
        <v>3500</v>
      </c>
      <c r="C171" s="15"/>
      <c r="D171" s="190">
        <v>3500</v>
      </c>
      <c r="E171" s="18"/>
    </row>
    <row r="172" spans="1:5" ht="12.75" customHeight="1">
      <c r="A172" s="19" t="s">
        <v>1082</v>
      </c>
      <c r="B172" s="23">
        <v>568</v>
      </c>
      <c r="C172" s="15"/>
      <c r="D172" s="190">
        <v>568</v>
      </c>
      <c r="E172" s="18"/>
    </row>
    <row r="173" spans="1:5" ht="12.75" customHeight="1">
      <c r="A173" s="19" t="s">
        <v>1161</v>
      </c>
      <c r="B173" s="23">
        <v>4380</v>
      </c>
      <c r="C173" s="15"/>
      <c r="D173" s="190">
        <v>4380</v>
      </c>
      <c r="E173" s="18"/>
    </row>
    <row r="174" spans="1:5" ht="12.75" customHeight="1">
      <c r="A174" s="19" t="s">
        <v>83</v>
      </c>
      <c r="B174" s="23">
        <v>7929</v>
      </c>
      <c r="C174" s="15"/>
      <c r="D174" s="190">
        <v>7929</v>
      </c>
      <c r="E174" s="18"/>
    </row>
    <row r="175" spans="1:5" ht="12.75" customHeight="1">
      <c r="A175" s="19" t="s">
        <v>1135</v>
      </c>
      <c r="B175" s="20">
        <v>2400</v>
      </c>
      <c r="C175" s="15"/>
      <c r="D175" s="190">
        <v>2400</v>
      </c>
      <c r="E175" s="18" t="s">
        <v>288</v>
      </c>
    </row>
    <row r="176" spans="1:5" ht="25.5" customHeight="1">
      <c r="A176" s="19" t="s">
        <v>107</v>
      </c>
      <c r="B176" s="23">
        <v>540</v>
      </c>
      <c r="C176" s="15"/>
      <c r="D176" s="190">
        <v>540</v>
      </c>
      <c r="E176" s="18"/>
    </row>
    <row r="177" spans="1:5" ht="12.75" customHeight="1">
      <c r="A177" s="19" t="s">
        <v>930</v>
      </c>
      <c r="B177" s="23">
        <v>4187</v>
      </c>
      <c r="C177" s="15"/>
      <c r="D177" s="190">
        <v>4187</v>
      </c>
      <c r="E177" s="18"/>
    </row>
    <row r="178" spans="1:5" ht="12.75" customHeight="1">
      <c r="A178" s="19" t="s">
        <v>931</v>
      </c>
      <c r="B178" s="23">
        <v>2340</v>
      </c>
      <c r="C178" s="15"/>
      <c r="D178" s="190">
        <v>2340</v>
      </c>
      <c r="E178" s="18"/>
    </row>
    <row r="179" spans="1:5" ht="12.75" customHeight="1">
      <c r="A179" s="19" t="s">
        <v>932</v>
      </c>
      <c r="B179" s="23">
        <v>698</v>
      </c>
      <c r="C179" s="15"/>
      <c r="D179" s="190">
        <v>698</v>
      </c>
      <c r="E179" s="18"/>
    </row>
    <row r="180" spans="1:5" ht="12.75" customHeight="1">
      <c r="A180" s="19" t="s">
        <v>933</v>
      </c>
      <c r="B180" s="23">
        <v>468</v>
      </c>
      <c r="C180" s="15"/>
      <c r="D180" s="190">
        <v>468</v>
      </c>
      <c r="E180" s="18"/>
    </row>
    <row r="181" spans="1:5" ht="12.75" customHeight="1">
      <c r="A181" s="19" t="s">
        <v>934</v>
      </c>
      <c r="B181" s="20">
        <v>9000</v>
      </c>
      <c r="C181" s="15"/>
      <c r="D181" s="190">
        <v>9000</v>
      </c>
      <c r="E181" s="18" t="s">
        <v>827</v>
      </c>
    </row>
    <row r="182" spans="1:5" ht="12.75" customHeight="1">
      <c r="A182" s="21" t="s">
        <v>532</v>
      </c>
      <c r="B182" s="174"/>
      <c r="C182" s="174"/>
      <c r="D182" s="174"/>
      <c r="E182" s="174"/>
    </row>
    <row r="183" spans="1:5" ht="12.75" customHeight="1">
      <c r="A183" s="19" t="s">
        <v>866</v>
      </c>
      <c r="B183" s="12">
        <v>600</v>
      </c>
      <c r="C183" s="13"/>
      <c r="D183" s="149">
        <v>600</v>
      </c>
      <c r="E183" s="18"/>
    </row>
    <row r="184" spans="1:5" ht="12.75" customHeight="1">
      <c r="A184" s="3" t="s">
        <v>467</v>
      </c>
      <c r="B184" s="12">
        <v>3100</v>
      </c>
      <c r="C184" s="13"/>
      <c r="D184" s="149">
        <v>3100</v>
      </c>
      <c r="E184" s="18" t="s">
        <v>822</v>
      </c>
    </row>
    <row r="185" spans="1:5" ht="12.75" customHeight="1">
      <c r="A185" s="25" t="s">
        <v>10</v>
      </c>
      <c r="B185" s="24">
        <v>4200</v>
      </c>
      <c r="C185" s="13"/>
      <c r="D185" s="149">
        <v>4220</v>
      </c>
      <c r="E185" s="145" t="s">
        <v>1590</v>
      </c>
    </row>
    <row r="186" spans="1:5" ht="25.5" customHeight="1">
      <c r="A186" s="3" t="s">
        <v>429</v>
      </c>
      <c r="B186" s="22">
        <v>4800</v>
      </c>
      <c r="C186" s="13"/>
      <c r="D186" s="149">
        <v>4800</v>
      </c>
      <c r="E186" s="18"/>
    </row>
    <row r="187" spans="1:5" ht="25.5" customHeight="1">
      <c r="A187" s="3" t="s">
        <v>905</v>
      </c>
      <c r="B187" s="23">
        <v>500</v>
      </c>
      <c r="C187" s="13"/>
      <c r="D187" s="149">
        <v>500</v>
      </c>
      <c r="E187" s="18"/>
    </row>
    <row r="188" spans="1:5" ht="12.75" customHeight="1">
      <c r="A188" s="3" t="s">
        <v>828</v>
      </c>
      <c r="B188" s="22">
        <v>1600</v>
      </c>
      <c r="C188" s="13"/>
      <c r="D188" s="149">
        <v>1600</v>
      </c>
      <c r="E188" s="18"/>
    </row>
    <row r="189" spans="1:5" ht="12.75" customHeight="1">
      <c r="A189" s="3" t="s">
        <v>829</v>
      </c>
      <c r="B189" s="22">
        <v>1790</v>
      </c>
      <c r="C189" s="13"/>
      <c r="D189" s="149">
        <v>1790</v>
      </c>
      <c r="E189" s="18"/>
    </row>
    <row r="190" spans="1:5" ht="38.25" customHeight="1">
      <c r="A190" s="3" t="s">
        <v>457</v>
      </c>
      <c r="B190" s="20">
        <v>3100</v>
      </c>
      <c r="C190" s="15">
        <v>3200</v>
      </c>
      <c r="D190" s="149">
        <v>6300</v>
      </c>
      <c r="E190" s="17" t="s">
        <v>1261</v>
      </c>
    </row>
    <row r="191" spans="1:5" ht="12.75" customHeight="1">
      <c r="A191" s="3" t="s">
        <v>839</v>
      </c>
      <c r="B191" s="23">
        <v>1910</v>
      </c>
      <c r="C191" s="13"/>
      <c r="D191" s="149">
        <v>1910</v>
      </c>
      <c r="E191" s="18"/>
    </row>
    <row r="192" spans="1:5" ht="12.75" customHeight="1">
      <c r="A192" s="3" t="s">
        <v>711</v>
      </c>
      <c r="B192" s="22">
        <v>1820</v>
      </c>
      <c r="C192" s="13"/>
      <c r="D192" s="149">
        <v>1820</v>
      </c>
      <c r="E192" s="18"/>
    </row>
    <row r="193" spans="1:5" ht="25.5">
      <c r="A193" s="19" t="s">
        <v>119</v>
      </c>
      <c r="B193" s="22">
        <v>1720</v>
      </c>
      <c r="C193" s="13"/>
      <c r="D193" s="149">
        <v>1720</v>
      </c>
      <c r="E193" s="17"/>
    </row>
    <row r="194" spans="1:5" ht="38.25" customHeight="1">
      <c r="A194" s="3" t="s">
        <v>116</v>
      </c>
      <c r="B194" s="22">
        <v>5840</v>
      </c>
      <c r="C194" s="13"/>
      <c r="D194" s="149">
        <v>5840</v>
      </c>
      <c r="E194" s="18"/>
    </row>
    <row r="195" spans="1:5" ht="38.25" customHeight="1">
      <c r="A195" s="3" t="s">
        <v>1188</v>
      </c>
      <c r="B195" s="22">
        <v>170</v>
      </c>
      <c r="C195" s="13"/>
      <c r="D195" s="149">
        <v>170</v>
      </c>
      <c r="E195" s="17"/>
    </row>
    <row r="196" spans="1:5" ht="25.5" customHeight="1">
      <c r="A196" s="21" t="s">
        <v>109</v>
      </c>
      <c r="B196" s="174"/>
      <c r="C196" s="174"/>
      <c r="D196" s="174"/>
      <c r="E196" s="174"/>
    </row>
    <row r="197" spans="1:5" ht="12.75" customHeight="1">
      <c r="A197" s="19" t="s">
        <v>9</v>
      </c>
      <c r="B197" s="20">
        <v>2600</v>
      </c>
      <c r="C197" s="15"/>
      <c r="D197" s="190">
        <v>2600</v>
      </c>
      <c r="E197" s="18" t="s">
        <v>7</v>
      </c>
    </row>
    <row r="198" spans="1:5">
      <c r="A198" s="19" t="s">
        <v>8</v>
      </c>
      <c r="B198" s="20">
        <v>3800</v>
      </c>
      <c r="C198" s="15"/>
      <c r="D198" s="190">
        <v>3800</v>
      </c>
      <c r="E198" s="18" t="s">
        <v>344</v>
      </c>
    </row>
    <row r="199" spans="1:5" ht="25.5" customHeight="1">
      <c r="A199" s="19" t="s">
        <v>17</v>
      </c>
      <c r="B199" s="20">
        <v>2800</v>
      </c>
      <c r="C199" s="15"/>
      <c r="D199" s="190">
        <v>2800</v>
      </c>
      <c r="E199" s="18"/>
    </row>
    <row r="200" spans="1:5" ht="25.5" customHeight="1">
      <c r="A200" s="19" t="s">
        <v>878</v>
      </c>
      <c r="B200" s="23">
        <v>5600</v>
      </c>
      <c r="C200" s="15"/>
      <c r="D200" s="190">
        <v>5600</v>
      </c>
      <c r="E200" s="18"/>
    </row>
    <row r="201" spans="1:5" ht="12.75" customHeight="1">
      <c r="A201" s="19" t="s">
        <v>465</v>
      </c>
      <c r="B201" s="23">
        <v>2884</v>
      </c>
      <c r="C201" s="15"/>
      <c r="D201" s="190">
        <v>8652</v>
      </c>
      <c r="E201" s="145" t="s">
        <v>1023</v>
      </c>
    </row>
    <row r="202" spans="1:5" ht="12.75" customHeight="1">
      <c r="A202" s="19" t="s">
        <v>466</v>
      </c>
      <c r="B202" s="23">
        <v>200</v>
      </c>
      <c r="C202" s="15"/>
      <c r="D202" s="190">
        <v>200</v>
      </c>
      <c r="E202" s="18"/>
    </row>
    <row r="203" spans="1:5" ht="12.75" customHeight="1">
      <c r="A203" s="21" t="s">
        <v>404</v>
      </c>
      <c r="B203" s="174"/>
      <c r="C203" s="174"/>
      <c r="D203" s="174"/>
      <c r="E203" s="174"/>
    </row>
    <row r="204" spans="1:5" ht="25.5" customHeight="1">
      <c r="A204" s="19" t="s">
        <v>91</v>
      </c>
      <c r="B204" s="23">
        <v>6400</v>
      </c>
      <c r="C204" s="15"/>
      <c r="D204" s="190">
        <v>6400</v>
      </c>
      <c r="E204" s="18"/>
    </row>
    <row r="205" spans="1:5" ht="12.75" customHeight="1">
      <c r="A205" s="19" t="s">
        <v>92</v>
      </c>
      <c r="B205" s="23">
        <v>800</v>
      </c>
      <c r="C205" s="15"/>
      <c r="D205" s="190">
        <v>800</v>
      </c>
      <c r="E205" s="18"/>
    </row>
    <row r="206" spans="1:5" ht="25.5" customHeight="1">
      <c r="A206" s="19" t="s">
        <v>597</v>
      </c>
      <c r="B206" s="23">
        <v>1640</v>
      </c>
      <c r="C206" s="15"/>
      <c r="D206" s="190">
        <v>1640</v>
      </c>
      <c r="E206" s="18"/>
    </row>
    <row r="207" spans="1:5" ht="25.5" customHeight="1">
      <c r="A207" s="19" t="s">
        <v>817</v>
      </c>
      <c r="B207" s="23">
        <v>5040</v>
      </c>
      <c r="C207" s="15"/>
      <c r="D207" s="190">
        <v>5040</v>
      </c>
      <c r="E207" s="18"/>
    </row>
    <row r="208" spans="1:5" ht="12.75" customHeight="1">
      <c r="A208" s="19" t="s">
        <v>818</v>
      </c>
      <c r="B208" s="23">
        <v>6660</v>
      </c>
      <c r="C208" s="16"/>
      <c r="D208" s="190">
        <v>6660</v>
      </c>
      <c r="E208" s="18"/>
    </row>
    <row r="209" spans="1:5" ht="12.75" customHeight="1">
      <c r="A209" s="19" t="s">
        <v>669</v>
      </c>
      <c r="B209" s="23">
        <v>2200</v>
      </c>
      <c r="C209" s="16"/>
      <c r="D209" s="190">
        <v>2200</v>
      </c>
      <c r="E209" s="340"/>
    </row>
    <row r="210" spans="1:5" ht="12.75" customHeight="1">
      <c r="A210" s="19" t="s">
        <v>670</v>
      </c>
      <c r="B210" s="23">
        <v>3600</v>
      </c>
      <c r="C210" s="16"/>
      <c r="D210" s="190">
        <v>3600</v>
      </c>
      <c r="E210" s="341"/>
    </row>
    <row r="211" spans="1:5" ht="12.75" customHeight="1">
      <c r="A211" s="19" t="s">
        <v>671</v>
      </c>
      <c r="B211" s="23">
        <v>1000</v>
      </c>
      <c r="C211" s="16"/>
      <c r="D211" s="190">
        <v>1000</v>
      </c>
      <c r="E211" s="18"/>
    </row>
    <row r="212" spans="1:5" ht="38.25" customHeight="1">
      <c r="A212" s="21" t="s">
        <v>937</v>
      </c>
      <c r="B212" s="174"/>
      <c r="C212" s="174"/>
      <c r="D212" s="174"/>
      <c r="E212" s="174"/>
    </row>
    <row r="213" spans="1:5" ht="25.5" customHeight="1">
      <c r="A213" s="3" t="s">
        <v>1074</v>
      </c>
      <c r="B213" s="23">
        <v>2400</v>
      </c>
      <c r="C213" s="14"/>
      <c r="D213" s="149">
        <v>100</v>
      </c>
      <c r="E213" s="18" t="s">
        <v>647</v>
      </c>
    </row>
    <row r="214" spans="1:5" ht="12.75" customHeight="1">
      <c r="A214" s="3" t="s">
        <v>1075</v>
      </c>
      <c r="B214" s="12">
        <v>8600</v>
      </c>
      <c r="C214" s="14"/>
      <c r="D214" s="149">
        <v>8600</v>
      </c>
      <c r="E214" s="17" t="s">
        <v>1151</v>
      </c>
    </row>
    <row r="215" spans="1:5" ht="25.5">
      <c r="A215" s="3" t="s">
        <v>1713</v>
      </c>
      <c r="B215" s="12">
        <v>1000</v>
      </c>
      <c r="C215" s="14"/>
      <c r="D215" s="149">
        <v>1000</v>
      </c>
      <c r="E215" s="17" t="s">
        <v>1712</v>
      </c>
    </row>
    <row r="216" spans="1:5" ht="38.25">
      <c r="A216" s="3" t="s">
        <v>1687</v>
      </c>
      <c r="B216" s="186">
        <v>5000</v>
      </c>
      <c r="C216" s="14"/>
      <c r="D216" s="149">
        <v>5000</v>
      </c>
      <c r="E216" s="17" t="s">
        <v>1375</v>
      </c>
    </row>
    <row r="217" spans="1:5" ht="38.25">
      <c r="A217" s="3" t="s">
        <v>1688</v>
      </c>
      <c r="B217" s="186">
        <v>2800</v>
      </c>
      <c r="C217" s="14"/>
      <c r="D217" s="149">
        <v>3250</v>
      </c>
      <c r="E217" s="17" t="s">
        <v>1689</v>
      </c>
    </row>
    <row r="218" spans="1:5" ht="25.5" customHeight="1">
      <c r="A218" s="3" t="s">
        <v>101</v>
      </c>
      <c r="B218" s="23">
        <v>2600</v>
      </c>
      <c r="C218" s="14"/>
      <c r="D218" s="149">
        <v>2600</v>
      </c>
      <c r="E218" s="17"/>
    </row>
    <row r="219" spans="1:5">
      <c r="A219" s="19" t="s">
        <v>102</v>
      </c>
      <c r="B219" s="23">
        <v>700</v>
      </c>
      <c r="C219" s="16"/>
      <c r="D219" s="199">
        <v>700</v>
      </c>
      <c r="E219" s="18"/>
    </row>
    <row r="220" spans="1:5" ht="25.5">
      <c r="A220" s="3" t="s">
        <v>275</v>
      </c>
      <c r="B220" s="23">
        <v>200</v>
      </c>
      <c r="C220" s="14"/>
      <c r="D220" s="149">
        <v>200</v>
      </c>
      <c r="E220" s="17"/>
    </row>
    <row r="221" spans="1:5" ht="12.75" customHeight="1">
      <c r="A221" s="3" t="s">
        <v>760</v>
      </c>
      <c r="B221" s="23">
        <v>5991</v>
      </c>
      <c r="C221" s="14"/>
      <c r="D221" s="149">
        <v>5991</v>
      </c>
      <c r="E221" s="145"/>
    </row>
    <row r="222" spans="1:5" ht="12.75" customHeight="1">
      <c r="A222" s="3" t="s">
        <v>794</v>
      </c>
      <c r="B222" s="23">
        <v>16226</v>
      </c>
      <c r="C222" s="14"/>
      <c r="D222" s="149">
        <v>16226</v>
      </c>
      <c r="E222" s="17"/>
    </row>
    <row r="223" spans="1:5" ht="12.75" customHeight="1">
      <c r="A223" s="3" t="s">
        <v>795</v>
      </c>
      <c r="B223" s="23">
        <v>1247</v>
      </c>
      <c r="C223" s="14"/>
      <c r="D223" s="149">
        <v>1247</v>
      </c>
      <c r="E223" s="17"/>
    </row>
    <row r="224" spans="1:5">
      <c r="A224" s="3" t="s">
        <v>594</v>
      </c>
      <c r="B224" s="12">
        <v>5500</v>
      </c>
      <c r="C224" s="14"/>
      <c r="D224" s="149">
        <v>5500</v>
      </c>
      <c r="E224" s="17" t="s">
        <v>841</v>
      </c>
    </row>
    <row r="225" spans="1:5">
      <c r="A225" s="3" t="s">
        <v>1030</v>
      </c>
      <c r="B225" s="22">
        <v>724</v>
      </c>
      <c r="C225" s="14"/>
      <c r="D225" s="149">
        <v>724</v>
      </c>
      <c r="E225" s="17"/>
    </row>
    <row r="226" spans="1:5">
      <c r="A226" s="3" t="s">
        <v>57</v>
      </c>
      <c r="B226" s="22">
        <v>2303</v>
      </c>
      <c r="C226" s="14"/>
      <c r="D226" s="149">
        <v>2303</v>
      </c>
      <c r="E226" s="17"/>
    </row>
    <row r="227" spans="1:5" ht="12.75" customHeight="1">
      <c r="A227" s="3" t="s">
        <v>634</v>
      </c>
      <c r="B227" s="22">
        <v>100</v>
      </c>
      <c r="C227" s="14"/>
      <c r="D227" s="149">
        <v>100</v>
      </c>
      <c r="E227" s="17"/>
    </row>
    <row r="228" spans="1:5">
      <c r="A228" s="3" t="s">
        <v>1035</v>
      </c>
      <c r="B228" s="22">
        <v>2214</v>
      </c>
      <c r="C228" s="14"/>
      <c r="D228" s="149">
        <v>2214</v>
      </c>
      <c r="E228" s="17"/>
    </row>
    <row r="229" spans="1:5" ht="25.5">
      <c r="A229" s="3" t="s">
        <v>1218</v>
      </c>
      <c r="B229" s="12">
        <v>7200</v>
      </c>
      <c r="C229" s="14"/>
      <c r="D229" s="149">
        <v>7200</v>
      </c>
      <c r="E229" s="18" t="s">
        <v>949</v>
      </c>
    </row>
    <row r="230" spans="1:5" ht="25.5">
      <c r="A230" s="3" t="s">
        <v>1385</v>
      </c>
      <c r="B230" s="12">
        <v>300</v>
      </c>
      <c r="C230" s="14"/>
      <c r="D230" s="149">
        <v>300</v>
      </c>
      <c r="E230" s="145" t="s">
        <v>1386</v>
      </c>
    </row>
    <row r="231" spans="1:5" ht="12.75" customHeight="1">
      <c r="A231" s="3" t="s">
        <v>447</v>
      </c>
      <c r="B231" s="23">
        <v>900</v>
      </c>
      <c r="C231" s="14"/>
      <c r="D231" s="149">
        <v>900</v>
      </c>
      <c r="E231" s="17"/>
    </row>
    <row r="232" spans="1:5" ht="12.75" customHeight="1">
      <c r="A232" s="3" t="s">
        <v>448</v>
      </c>
      <c r="B232" s="22">
        <v>3295</v>
      </c>
      <c r="C232" s="14"/>
      <c r="D232" s="149">
        <v>3295</v>
      </c>
      <c r="E232" s="17"/>
    </row>
    <row r="233" spans="1:5" ht="12.75" customHeight="1">
      <c r="A233" s="3" t="s">
        <v>449</v>
      </c>
      <c r="B233" s="22">
        <v>2980</v>
      </c>
      <c r="C233" s="14"/>
      <c r="D233" s="149">
        <v>2980</v>
      </c>
      <c r="E233" s="17"/>
    </row>
    <row r="234" spans="1:5" ht="25.5">
      <c r="A234" s="3" t="s">
        <v>270</v>
      </c>
      <c r="B234" s="22">
        <v>7400</v>
      </c>
      <c r="C234" s="14"/>
      <c r="D234" s="149">
        <v>7400</v>
      </c>
      <c r="E234" s="17"/>
    </row>
    <row r="235" spans="1:5" ht="25.5">
      <c r="A235" s="3" t="s">
        <v>877</v>
      </c>
      <c r="B235" s="22">
        <v>1400</v>
      </c>
      <c r="C235" s="14"/>
      <c r="D235" s="149">
        <v>1400</v>
      </c>
      <c r="E235" s="17" t="s">
        <v>1202</v>
      </c>
    </row>
    <row r="236" spans="1:5" ht="12.75" customHeight="1">
      <c r="A236" s="3" t="s">
        <v>1203</v>
      </c>
      <c r="B236" s="22">
        <v>1120</v>
      </c>
      <c r="C236" s="14"/>
      <c r="D236" s="149">
        <v>1120</v>
      </c>
      <c r="E236" s="17"/>
    </row>
    <row r="237" spans="1:5" ht="12.75" customHeight="1">
      <c r="A237" s="3" t="s">
        <v>610</v>
      </c>
      <c r="B237" s="22">
        <v>2860</v>
      </c>
      <c r="C237" s="14"/>
      <c r="D237" s="149">
        <v>2860</v>
      </c>
      <c r="E237" s="17"/>
    </row>
    <row r="238" spans="1:5">
      <c r="A238" s="19" t="s">
        <v>611</v>
      </c>
      <c r="B238" s="23">
        <v>6193</v>
      </c>
      <c r="C238" s="16"/>
      <c r="D238" s="149">
        <v>6193</v>
      </c>
      <c r="E238" s="18"/>
    </row>
    <row r="239" spans="1:5" ht="12.75" customHeight="1">
      <c r="A239" s="3" t="s">
        <v>703</v>
      </c>
      <c r="B239" s="22">
        <v>8388</v>
      </c>
      <c r="C239" s="14"/>
      <c r="D239" s="149">
        <v>8388</v>
      </c>
      <c r="E239" s="17"/>
    </row>
    <row r="240" spans="1:5" ht="12.75" customHeight="1">
      <c r="A240" s="3" t="s">
        <v>704</v>
      </c>
      <c r="B240" s="22">
        <v>3100</v>
      </c>
      <c r="C240" s="14"/>
      <c r="D240" s="149">
        <v>3100</v>
      </c>
      <c r="E240" s="17"/>
    </row>
    <row r="241" spans="1:5" ht="12.75" customHeight="1">
      <c r="A241" s="3" t="s">
        <v>705</v>
      </c>
      <c r="B241" s="23">
        <v>6187</v>
      </c>
      <c r="C241" s="14"/>
      <c r="D241" s="149">
        <v>6187</v>
      </c>
      <c r="E241" s="17"/>
    </row>
    <row r="242" spans="1:5">
      <c r="A242" s="3" t="s">
        <v>84</v>
      </c>
      <c r="B242" s="22">
        <v>2301</v>
      </c>
      <c r="C242" s="14"/>
      <c r="D242" s="149">
        <v>2301</v>
      </c>
      <c r="E242" s="17"/>
    </row>
    <row r="243" spans="1:5" ht="12.75" customHeight="1">
      <c r="A243" s="3" t="s">
        <v>85</v>
      </c>
      <c r="B243" s="22">
        <v>440</v>
      </c>
      <c r="C243" s="14"/>
      <c r="D243" s="149">
        <v>440</v>
      </c>
      <c r="E243" s="17"/>
    </row>
    <row r="244" spans="1:5" ht="25.5" customHeight="1">
      <c r="A244" s="3" t="s">
        <v>323</v>
      </c>
      <c r="B244" s="22">
        <v>4800</v>
      </c>
      <c r="C244" s="14"/>
      <c r="D244" s="149">
        <v>4800</v>
      </c>
      <c r="E244" s="17"/>
    </row>
    <row r="245" spans="1:5" ht="12.75" customHeight="1">
      <c r="A245" s="3" t="s">
        <v>87</v>
      </c>
      <c r="B245" s="22">
        <v>170</v>
      </c>
      <c r="C245" s="14"/>
      <c r="D245" s="149">
        <v>170</v>
      </c>
      <c r="E245" s="17"/>
    </row>
    <row r="246" spans="1:5" ht="12.75" customHeight="1">
      <c r="A246" s="3" t="s">
        <v>88</v>
      </c>
      <c r="B246" s="22">
        <v>1900</v>
      </c>
      <c r="C246" s="14"/>
      <c r="D246" s="149">
        <v>1900</v>
      </c>
      <c r="E246" s="17"/>
    </row>
    <row r="247" spans="1:5" ht="12.75" customHeight="1">
      <c r="A247" s="3" t="s">
        <v>89</v>
      </c>
      <c r="B247" s="22">
        <v>1206</v>
      </c>
      <c r="C247" s="14"/>
      <c r="D247" s="149">
        <v>1206</v>
      </c>
      <c r="E247" s="18"/>
    </row>
    <row r="248" spans="1:5" ht="12.75" customHeight="1">
      <c r="A248" s="3" t="s">
        <v>376</v>
      </c>
      <c r="B248" s="22">
        <v>560</v>
      </c>
      <c r="C248" s="14"/>
      <c r="D248" s="149">
        <v>560</v>
      </c>
      <c r="E248" s="18"/>
    </row>
    <row r="249" spans="1:5" ht="12.75" customHeight="1">
      <c r="A249" s="3" t="s">
        <v>258</v>
      </c>
      <c r="B249" s="23">
        <v>2240</v>
      </c>
      <c r="C249" s="14"/>
      <c r="D249" s="149">
        <v>2240</v>
      </c>
      <c r="E249" s="17"/>
    </row>
    <row r="250" spans="1:5" ht="12.75" customHeight="1">
      <c r="A250" s="3" t="s">
        <v>259</v>
      </c>
      <c r="B250" s="12">
        <v>6600</v>
      </c>
      <c r="C250" s="14"/>
      <c r="D250" s="149">
        <v>6600</v>
      </c>
      <c r="E250" s="17" t="s">
        <v>260</v>
      </c>
    </row>
    <row r="251" spans="1:5" ht="12.75" customHeight="1">
      <c r="A251" s="3" t="s">
        <v>261</v>
      </c>
      <c r="B251" s="12">
        <v>250</v>
      </c>
      <c r="C251" s="14"/>
      <c r="D251" s="149">
        <v>250</v>
      </c>
      <c r="E251" s="17"/>
    </row>
    <row r="252" spans="1:5" ht="38.25" customHeight="1">
      <c r="A252" s="3" t="s">
        <v>906</v>
      </c>
      <c r="B252" s="22">
        <v>1900</v>
      </c>
      <c r="C252" s="14"/>
      <c r="D252" s="149">
        <v>1900</v>
      </c>
      <c r="E252" s="17"/>
    </row>
    <row r="253" spans="1:5" ht="12.75" customHeight="1">
      <c r="A253" s="3" t="s">
        <v>230</v>
      </c>
      <c r="B253" s="22">
        <v>6780</v>
      </c>
      <c r="C253" s="14"/>
      <c r="D253" s="149">
        <v>6780</v>
      </c>
      <c r="E253" s="17"/>
    </row>
    <row r="254" spans="1:5">
      <c r="A254" s="3" t="s">
        <v>660</v>
      </c>
      <c r="B254" s="22">
        <v>5061</v>
      </c>
      <c r="C254" s="14"/>
      <c r="D254" s="149">
        <v>5061</v>
      </c>
      <c r="E254" s="17"/>
    </row>
    <row r="255" spans="1:5" ht="12.75" customHeight="1">
      <c r="A255" s="3" t="s">
        <v>844</v>
      </c>
      <c r="B255" s="23">
        <v>800</v>
      </c>
      <c r="C255" s="14"/>
      <c r="D255" s="149">
        <v>800</v>
      </c>
      <c r="E255" s="145"/>
    </row>
    <row r="256" spans="1:5" ht="12.75" customHeight="1">
      <c r="A256" s="19" t="s">
        <v>845</v>
      </c>
      <c r="B256" s="23">
        <v>14208</v>
      </c>
      <c r="C256" s="14"/>
      <c r="D256" s="149">
        <v>14208</v>
      </c>
      <c r="E256" s="145"/>
    </row>
    <row r="257" spans="1:6" ht="12.75" customHeight="1">
      <c r="A257" s="3" t="s">
        <v>527</v>
      </c>
      <c r="B257" s="22">
        <v>2668</v>
      </c>
      <c r="C257" s="14"/>
      <c r="D257" s="149">
        <v>2668</v>
      </c>
      <c r="E257" s="17"/>
    </row>
    <row r="258" spans="1:6" ht="12.75" customHeight="1">
      <c r="A258" s="3" t="s">
        <v>1247</v>
      </c>
      <c r="B258" s="22">
        <v>3500</v>
      </c>
      <c r="C258" s="14"/>
      <c r="D258" s="149">
        <v>3500</v>
      </c>
      <c r="E258" s="17"/>
    </row>
    <row r="259" spans="1:6" ht="12.75" customHeight="1">
      <c r="A259" s="3" t="s">
        <v>64</v>
      </c>
      <c r="B259" s="23">
        <v>240</v>
      </c>
      <c r="C259" s="14"/>
      <c r="D259" s="149">
        <v>240</v>
      </c>
      <c r="E259" s="17"/>
    </row>
    <row r="260" spans="1:6" ht="12.75" customHeight="1">
      <c r="A260" s="3" t="s">
        <v>424</v>
      </c>
      <c r="B260" s="22">
        <v>360</v>
      </c>
      <c r="C260" s="14"/>
      <c r="D260" s="149">
        <v>360</v>
      </c>
      <c r="E260" s="17"/>
    </row>
    <row r="261" spans="1:6" ht="12.75" customHeight="1">
      <c r="A261" s="3" t="s">
        <v>425</v>
      </c>
      <c r="B261" s="22">
        <v>300</v>
      </c>
      <c r="C261" s="14"/>
      <c r="D261" s="149">
        <v>300</v>
      </c>
      <c r="E261" s="17"/>
    </row>
    <row r="262" spans="1:6" ht="25.5">
      <c r="A262" s="3" t="s">
        <v>65</v>
      </c>
      <c r="B262" s="22">
        <v>9000</v>
      </c>
      <c r="C262" s="14"/>
      <c r="D262" s="149">
        <v>9200</v>
      </c>
      <c r="E262" s="206" t="s">
        <v>1566</v>
      </c>
    </row>
    <row r="263" spans="1:6" ht="12.75" customHeight="1">
      <c r="A263" s="19" t="s">
        <v>792</v>
      </c>
      <c r="B263" s="22">
        <v>1108</v>
      </c>
      <c r="C263" s="14"/>
      <c r="D263" s="149">
        <v>1108</v>
      </c>
      <c r="E263" s="17"/>
    </row>
    <row r="264" spans="1:6" ht="12.75" customHeight="1">
      <c r="A264" s="3" t="s">
        <v>793</v>
      </c>
      <c r="B264" s="22">
        <v>1869</v>
      </c>
      <c r="C264" s="14"/>
      <c r="D264" s="149">
        <v>1869</v>
      </c>
      <c r="E264" s="17"/>
    </row>
    <row r="265" spans="1:6" ht="14.25" customHeight="1">
      <c r="A265" s="21" t="s">
        <v>876</v>
      </c>
      <c r="B265" s="174"/>
      <c r="C265" s="174"/>
      <c r="D265" s="174"/>
      <c r="E265" s="174"/>
    </row>
    <row r="266" spans="1:6" ht="12.75" customHeight="1">
      <c r="A266" s="19" t="s">
        <v>1228</v>
      </c>
      <c r="B266" s="20">
        <v>7400</v>
      </c>
      <c r="C266" s="16"/>
      <c r="D266" s="342">
        <v>7400</v>
      </c>
      <c r="E266" s="18"/>
    </row>
    <row r="267" spans="1:6" ht="25.5" customHeight="1">
      <c r="A267" s="19" t="s">
        <v>98</v>
      </c>
      <c r="B267" s="20">
        <v>800</v>
      </c>
      <c r="C267" s="15">
        <v>3000</v>
      </c>
      <c r="D267" s="342">
        <v>3800</v>
      </c>
      <c r="E267" s="18" t="s">
        <v>707</v>
      </c>
    </row>
    <row r="268" spans="1:6" ht="25.5" customHeight="1">
      <c r="A268" s="19" t="s">
        <v>1614</v>
      </c>
      <c r="B268" s="20">
        <v>7800</v>
      </c>
      <c r="C268" s="16"/>
      <c r="D268" s="342">
        <v>7800</v>
      </c>
      <c r="E268" s="18"/>
    </row>
    <row r="269" spans="1:6" ht="64.5" customHeight="1">
      <c r="A269" s="19" t="s">
        <v>1056</v>
      </c>
      <c r="B269" s="20">
        <v>5600</v>
      </c>
      <c r="C269" s="16"/>
      <c r="D269" s="342">
        <v>6600</v>
      </c>
      <c r="E269" s="18" t="s">
        <v>2011</v>
      </c>
    </row>
    <row r="270" spans="1:6" ht="12.75" customHeight="1">
      <c r="A270" s="19" t="s">
        <v>182</v>
      </c>
      <c r="B270" s="20">
        <v>400</v>
      </c>
      <c r="C270" s="16"/>
      <c r="D270" s="342">
        <v>400</v>
      </c>
      <c r="E270" s="18" t="s">
        <v>1271</v>
      </c>
    </row>
    <row r="271" spans="1:6" ht="38.25" customHeight="1">
      <c r="A271" s="19" t="s">
        <v>679</v>
      </c>
      <c r="B271" s="20">
        <v>250</v>
      </c>
      <c r="C271" s="16"/>
      <c r="D271" s="342">
        <v>300</v>
      </c>
      <c r="E271" s="18" t="s">
        <v>524</v>
      </c>
    </row>
    <row r="272" spans="1:6" s="151" customFormat="1" ht="25.5" customHeight="1">
      <c r="A272" s="19" t="s">
        <v>1209</v>
      </c>
      <c r="B272" s="343">
        <v>1000</v>
      </c>
      <c r="C272" s="344"/>
      <c r="D272" s="190">
        <v>1000</v>
      </c>
      <c r="E272" s="145" t="s">
        <v>1215</v>
      </c>
      <c r="F272" s="150"/>
    </row>
    <row r="273" spans="1:5" ht="12.75" customHeight="1">
      <c r="A273" s="19" t="s">
        <v>689</v>
      </c>
      <c r="B273" s="20">
        <v>400</v>
      </c>
      <c r="C273" s="16"/>
      <c r="D273" s="342">
        <v>400</v>
      </c>
      <c r="E273" s="18" t="s">
        <v>328</v>
      </c>
    </row>
    <row r="274" spans="1:5" ht="12.75" customHeight="1">
      <c r="A274" s="26"/>
      <c r="B274" s="27"/>
      <c r="C274" s="34"/>
      <c r="D274" s="136">
        <f>SUM(D5:D273)</f>
        <v>851313</v>
      </c>
      <c r="E274" s="6"/>
    </row>
    <row r="275" spans="1:5" ht="12.75" customHeight="1">
      <c r="A275" s="26"/>
      <c r="B275" s="27"/>
      <c r="C275" s="34"/>
      <c r="D275" s="136"/>
      <c r="E275" s="6"/>
    </row>
    <row r="276" spans="1:5" ht="12.75" customHeight="1">
      <c r="A276" s="26"/>
      <c r="B276" s="27"/>
      <c r="C276" s="28"/>
      <c r="D276" s="136"/>
      <c r="E276" s="6"/>
    </row>
    <row r="277" spans="1:5" ht="12.75" customHeight="1">
      <c r="A277" s="26"/>
      <c r="B277" s="27"/>
      <c r="C277" s="28"/>
      <c r="D277" s="136"/>
      <c r="E277" s="6"/>
    </row>
    <row r="279" spans="1:5">
      <c r="D279" s="137"/>
    </row>
    <row r="280" spans="1:5">
      <c r="D280" s="137"/>
    </row>
    <row r="281" spans="1:5">
      <c r="C281" s="33"/>
      <c r="D281" s="137"/>
    </row>
    <row r="282" spans="1:5">
      <c r="D282" s="137"/>
    </row>
    <row r="283" spans="1:5">
      <c r="B283" s="184"/>
      <c r="C283" s="184"/>
      <c r="D283" s="137"/>
    </row>
    <row r="284" spans="1:5">
      <c r="D284" s="137"/>
    </row>
    <row r="285" spans="1:5">
      <c r="D285" s="137"/>
    </row>
    <row r="286" spans="1:5">
      <c r="D286" s="137"/>
    </row>
    <row r="287" spans="1:5">
      <c r="D287" s="137"/>
    </row>
    <row r="288" spans="1:5">
      <c r="D288" s="137"/>
    </row>
    <row r="289" spans="3:4">
      <c r="D289" s="137"/>
    </row>
    <row r="290" spans="3:4">
      <c r="D290" s="137"/>
    </row>
    <row r="291" spans="3:4">
      <c r="C291" s="32"/>
      <c r="D291" s="137"/>
    </row>
    <row r="292" spans="3:4">
      <c r="D292" s="137"/>
    </row>
    <row r="293" spans="3:4">
      <c r="D293" s="137"/>
    </row>
    <row r="294" spans="3:4">
      <c r="D294" s="137"/>
    </row>
    <row r="295" spans="3:4">
      <c r="D295" s="137"/>
    </row>
    <row r="296" spans="3:4">
      <c r="D296" s="137"/>
    </row>
    <row r="297" spans="3:4">
      <c r="D297" s="137"/>
    </row>
    <row r="298" spans="3:4">
      <c r="D298" s="137"/>
    </row>
    <row r="299" spans="3:4">
      <c r="D299" s="137"/>
    </row>
    <row r="300" spans="3:4">
      <c r="D300" s="137"/>
    </row>
    <row r="301" spans="3:4">
      <c r="D301" s="137"/>
    </row>
    <row r="302" spans="3:4">
      <c r="D302" s="137"/>
    </row>
    <row r="303" spans="3:4">
      <c r="D303" s="137"/>
    </row>
    <row r="304" spans="3:4">
      <c r="D304" s="137"/>
    </row>
    <row r="305" spans="4:4">
      <c r="D305" s="137"/>
    </row>
    <row r="306" spans="4:4">
      <c r="D306" s="137"/>
    </row>
    <row r="307" spans="4:4">
      <c r="D307" s="137"/>
    </row>
    <row r="308" spans="4:4">
      <c r="D308" s="137"/>
    </row>
    <row r="309" spans="4:4">
      <c r="D309" s="137"/>
    </row>
    <row r="310" spans="4:4">
      <c r="D310" s="137"/>
    </row>
    <row r="311" spans="4:4">
      <c r="D311" s="137"/>
    </row>
    <row r="312" spans="4:4">
      <c r="D312" s="137"/>
    </row>
    <row r="313" spans="4:4">
      <c r="D313" s="137"/>
    </row>
    <row r="314" spans="4:4">
      <c r="D314" s="137"/>
    </row>
    <row r="315" spans="4:4">
      <c r="D315" s="137"/>
    </row>
    <row r="316" spans="4:4">
      <c r="D316" s="137"/>
    </row>
    <row r="317" spans="4:4">
      <c r="D317" s="137"/>
    </row>
    <row r="318" spans="4:4">
      <c r="D318" s="137"/>
    </row>
    <row r="319" spans="4:4">
      <c r="D319" s="137"/>
    </row>
    <row r="320" spans="4:4">
      <c r="D320" s="137"/>
    </row>
    <row r="321" spans="4:4">
      <c r="D321" s="137"/>
    </row>
    <row r="322" spans="4:4">
      <c r="D322" s="137"/>
    </row>
    <row r="323" spans="4:4">
      <c r="D323" s="137"/>
    </row>
    <row r="324" spans="4:4">
      <c r="D324" s="137"/>
    </row>
    <row r="325" spans="4:4">
      <c r="D325" s="137"/>
    </row>
    <row r="326" spans="4:4">
      <c r="D326" s="137"/>
    </row>
    <row r="327" spans="4:4">
      <c r="D327" s="137"/>
    </row>
    <row r="328" spans="4:4">
      <c r="D328" s="137"/>
    </row>
    <row r="329" spans="4:4">
      <c r="D329" s="137"/>
    </row>
    <row r="330" spans="4:4">
      <c r="D330" s="137"/>
    </row>
    <row r="331" spans="4:4">
      <c r="D331" s="137"/>
    </row>
    <row r="332" spans="4:4">
      <c r="D332" s="137"/>
    </row>
    <row r="333" spans="4:4">
      <c r="D333" s="137"/>
    </row>
    <row r="334" spans="4:4">
      <c r="D334" s="137"/>
    </row>
    <row r="335" spans="4:4">
      <c r="D335" s="137"/>
    </row>
    <row r="336" spans="4:4">
      <c r="D336" s="137"/>
    </row>
    <row r="337" spans="4:4">
      <c r="D337" s="137"/>
    </row>
    <row r="338" spans="4:4">
      <c r="D338" s="137"/>
    </row>
    <row r="339" spans="4:4">
      <c r="D339" s="137"/>
    </row>
    <row r="340" spans="4:4">
      <c r="D340" s="137"/>
    </row>
    <row r="341" spans="4:4">
      <c r="D341" s="137"/>
    </row>
    <row r="342" spans="4:4">
      <c r="D342" s="137"/>
    </row>
    <row r="343" spans="4:4">
      <c r="D343" s="137"/>
    </row>
    <row r="344" spans="4:4">
      <c r="D344" s="137"/>
    </row>
    <row r="345" spans="4:4">
      <c r="D345" s="137"/>
    </row>
    <row r="346" spans="4:4">
      <c r="D346" s="137"/>
    </row>
    <row r="347" spans="4:4">
      <c r="D347" s="137"/>
    </row>
    <row r="348" spans="4:4">
      <c r="D348" s="137"/>
    </row>
    <row r="349" spans="4:4">
      <c r="D349" s="137"/>
    </row>
    <row r="350" spans="4:4">
      <c r="D350" s="137"/>
    </row>
    <row r="351" spans="4:4">
      <c r="D351" s="137"/>
    </row>
    <row r="352" spans="4:4">
      <c r="D352" s="137"/>
    </row>
    <row r="353" spans="4:4">
      <c r="D353" s="137"/>
    </row>
    <row r="354" spans="4:4">
      <c r="D354" s="137"/>
    </row>
    <row r="355" spans="4:4">
      <c r="D355" s="137"/>
    </row>
    <row r="356" spans="4:4">
      <c r="D356" s="137"/>
    </row>
    <row r="357" spans="4:4">
      <c r="D357" s="137"/>
    </row>
    <row r="358" spans="4:4">
      <c r="D358" s="137"/>
    </row>
    <row r="359" spans="4:4">
      <c r="D359" s="137"/>
    </row>
    <row r="360" spans="4:4">
      <c r="D360" s="137"/>
    </row>
    <row r="361" spans="4:4">
      <c r="D361" s="137"/>
    </row>
    <row r="362" spans="4:4">
      <c r="D362" s="137"/>
    </row>
    <row r="363" spans="4:4">
      <c r="D363" s="137"/>
    </row>
    <row r="364" spans="4:4">
      <c r="D364" s="137"/>
    </row>
    <row r="365" spans="4:4">
      <c r="D365" s="137"/>
    </row>
    <row r="366" spans="4:4">
      <c r="D366" s="137"/>
    </row>
    <row r="367" spans="4:4">
      <c r="D367" s="137"/>
    </row>
    <row r="368" spans="4:4">
      <c r="D368" s="137"/>
    </row>
    <row r="369" spans="4:4">
      <c r="D369" s="137"/>
    </row>
    <row r="370" spans="4:4">
      <c r="D370" s="137"/>
    </row>
    <row r="371" spans="4:4">
      <c r="D371" s="137"/>
    </row>
    <row r="372" spans="4:4">
      <c r="D372" s="137"/>
    </row>
    <row r="373" spans="4:4">
      <c r="D373" s="137"/>
    </row>
    <row r="374" spans="4:4">
      <c r="D374" s="137"/>
    </row>
    <row r="375" spans="4:4">
      <c r="D375" s="137"/>
    </row>
    <row r="376" spans="4:4">
      <c r="D376" s="137"/>
    </row>
    <row r="377" spans="4:4">
      <c r="D377" s="137"/>
    </row>
    <row r="378" spans="4:4">
      <c r="D378" s="137"/>
    </row>
    <row r="379" spans="4:4">
      <c r="D379" s="137"/>
    </row>
    <row r="380" spans="4:4">
      <c r="D380" s="137"/>
    </row>
    <row r="381" spans="4:4">
      <c r="D381" s="137"/>
    </row>
    <row r="382" spans="4:4">
      <c r="D382" s="137"/>
    </row>
    <row r="383" spans="4:4">
      <c r="D383" s="137"/>
    </row>
    <row r="384" spans="4:4">
      <c r="D384" s="137"/>
    </row>
    <row r="385" spans="4:4">
      <c r="D385" s="137"/>
    </row>
    <row r="386" spans="4:4">
      <c r="D386" s="137"/>
    </row>
    <row r="387" spans="4:4">
      <c r="D387" s="137"/>
    </row>
    <row r="388" spans="4:4">
      <c r="D388" s="137"/>
    </row>
    <row r="389" spans="4:4">
      <c r="D389" s="137"/>
    </row>
    <row r="390" spans="4:4">
      <c r="D390" s="137"/>
    </row>
    <row r="391" spans="4:4">
      <c r="D391" s="137"/>
    </row>
    <row r="392" spans="4:4">
      <c r="D392" s="137"/>
    </row>
    <row r="393" spans="4:4">
      <c r="D393" s="137"/>
    </row>
    <row r="394" spans="4:4">
      <c r="D394" s="137"/>
    </row>
    <row r="395" spans="4:4">
      <c r="D395" s="137"/>
    </row>
    <row r="396" spans="4:4">
      <c r="D396" s="137"/>
    </row>
    <row r="397" spans="4:4">
      <c r="D397" s="137"/>
    </row>
    <row r="398" spans="4:4">
      <c r="D398" s="137"/>
    </row>
    <row r="399" spans="4:4">
      <c r="D399" s="137"/>
    </row>
    <row r="400" spans="4:4">
      <c r="D400" s="137"/>
    </row>
    <row r="401" spans="4:4">
      <c r="D401" s="137"/>
    </row>
    <row r="402" spans="4:4">
      <c r="D402" s="137"/>
    </row>
    <row r="403" spans="4:4">
      <c r="D403" s="137"/>
    </row>
    <row r="404" spans="4:4">
      <c r="D404" s="137"/>
    </row>
    <row r="405" spans="4:4">
      <c r="D405" s="137"/>
    </row>
    <row r="406" spans="4:4">
      <c r="D406" s="137"/>
    </row>
    <row r="407" spans="4:4">
      <c r="D407" s="137"/>
    </row>
    <row r="408" spans="4:4">
      <c r="D408" s="137"/>
    </row>
    <row r="409" spans="4:4">
      <c r="D409" s="137"/>
    </row>
    <row r="410" spans="4:4">
      <c r="D410" s="137"/>
    </row>
    <row r="411" spans="4:4">
      <c r="D411" s="137"/>
    </row>
    <row r="412" spans="4:4">
      <c r="D412" s="137"/>
    </row>
    <row r="413" spans="4:4">
      <c r="D413" s="137"/>
    </row>
    <row r="414" spans="4:4">
      <c r="D414" s="137"/>
    </row>
    <row r="415" spans="4:4">
      <c r="D415" s="137"/>
    </row>
    <row r="416" spans="4:4">
      <c r="D416" s="137"/>
    </row>
    <row r="417" spans="4:4">
      <c r="D417" s="137"/>
    </row>
    <row r="418" spans="4:4">
      <c r="D418" s="137"/>
    </row>
    <row r="419" spans="4:4">
      <c r="D419" s="137"/>
    </row>
    <row r="420" spans="4:4">
      <c r="D420" s="137"/>
    </row>
    <row r="421" spans="4:4">
      <c r="D421" s="137"/>
    </row>
    <row r="422" spans="4:4">
      <c r="D422" s="137"/>
    </row>
    <row r="423" spans="4:4">
      <c r="D423" s="137"/>
    </row>
    <row r="424" spans="4:4">
      <c r="D424" s="137"/>
    </row>
    <row r="425" spans="4:4">
      <c r="D425" s="137"/>
    </row>
    <row r="426" spans="4:4">
      <c r="D426" s="137"/>
    </row>
    <row r="427" spans="4:4">
      <c r="D427" s="137"/>
    </row>
    <row r="428" spans="4:4">
      <c r="D428" s="137"/>
    </row>
    <row r="429" spans="4:4">
      <c r="D429" s="137"/>
    </row>
    <row r="430" spans="4:4">
      <c r="D430" s="137"/>
    </row>
    <row r="431" spans="4:4">
      <c r="D431" s="137"/>
    </row>
    <row r="432" spans="4:4">
      <c r="D432" s="137"/>
    </row>
    <row r="433" spans="4:4">
      <c r="D433" s="137"/>
    </row>
    <row r="434" spans="4:4">
      <c r="D434" s="137"/>
    </row>
    <row r="435" spans="4:4">
      <c r="D435" s="137"/>
    </row>
    <row r="436" spans="4:4">
      <c r="D436" s="137"/>
    </row>
    <row r="437" spans="4:4">
      <c r="D437" s="137"/>
    </row>
    <row r="438" spans="4:4">
      <c r="D438" s="137"/>
    </row>
    <row r="439" spans="4:4">
      <c r="D439" s="137"/>
    </row>
    <row r="440" spans="4:4">
      <c r="D440" s="137"/>
    </row>
    <row r="441" spans="4:4">
      <c r="D441" s="137"/>
    </row>
    <row r="442" spans="4:4">
      <c r="D442" s="137"/>
    </row>
    <row r="443" spans="4:4">
      <c r="D443" s="137"/>
    </row>
    <row r="444" spans="4:4">
      <c r="D444" s="137"/>
    </row>
    <row r="445" spans="4:4">
      <c r="D445" s="137"/>
    </row>
    <row r="446" spans="4:4">
      <c r="D446" s="137"/>
    </row>
    <row r="447" spans="4:4">
      <c r="D447" s="137"/>
    </row>
    <row r="448" spans="4:4">
      <c r="D448" s="137"/>
    </row>
    <row r="449" spans="4:4">
      <c r="D449" s="137"/>
    </row>
    <row r="450" spans="4:4">
      <c r="D450" s="137"/>
    </row>
    <row r="451" spans="4:4">
      <c r="D451" s="137"/>
    </row>
    <row r="452" spans="4:4">
      <c r="D452" s="137"/>
    </row>
    <row r="453" spans="4:4">
      <c r="D453" s="137"/>
    </row>
    <row r="454" spans="4:4">
      <c r="D454" s="137"/>
    </row>
    <row r="455" spans="4:4">
      <c r="D455" s="137"/>
    </row>
    <row r="456" spans="4:4">
      <c r="D456" s="137"/>
    </row>
    <row r="457" spans="4:4">
      <c r="D457" s="137"/>
    </row>
    <row r="458" spans="4:4">
      <c r="D458" s="137"/>
    </row>
    <row r="459" spans="4:4">
      <c r="D459" s="137"/>
    </row>
    <row r="460" spans="4:4">
      <c r="D460" s="137"/>
    </row>
    <row r="461" spans="4:4">
      <c r="D461" s="137"/>
    </row>
    <row r="462" spans="4:4">
      <c r="D462" s="137"/>
    </row>
    <row r="463" spans="4:4">
      <c r="D463" s="137"/>
    </row>
    <row r="464" spans="4:4">
      <c r="D464" s="137"/>
    </row>
    <row r="465" spans="4:4">
      <c r="D465" s="137"/>
    </row>
    <row r="466" spans="4:4">
      <c r="D466" s="137"/>
    </row>
    <row r="467" spans="4:4">
      <c r="D467" s="137"/>
    </row>
    <row r="468" spans="4:4">
      <c r="D468" s="137"/>
    </row>
    <row r="469" spans="4:4">
      <c r="D469" s="137"/>
    </row>
    <row r="470" spans="4:4">
      <c r="D470" s="137"/>
    </row>
    <row r="471" spans="4:4">
      <c r="D471" s="137"/>
    </row>
    <row r="472" spans="4:4">
      <c r="D472" s="137"/>
    </row>
    <row r="473" spans="4:4">
      <c r="D473" s="137"/>
    </row>
    <row r="474" spans="4:4">
      <c r="D474" s="137"/>
    </row>
    <row r="475" spans="4:4">
      <c r="D475" s="137"/>
    </row>
    <row r="476" spans="4:4">
      <c r="D476" s="137"/>
    </row>
    <row r="477" spans="4:4">
      <c r="D477" s="137"/>
    </row>
    <row r="478" spans="4:4">
      <c r="D478" s="137"/>
    </row>
    <row r="479" spans="4:4">
      <c r="D479" s="137"/>
    </row>
    <row r="480" spans="4:4">
      <c r="D480" s="137"/>
    </row>
    <row r="481" spans="4:4">
      <c r="D481" s="137"/>
    </row>
    <row r="482" spans="4:4">
      <c r="D482" s="137"/>
    </row>
    <row r="483" spans="4:4">
      <c r="D483" s="137"/>
    </row>
    <row r="484" spans="4:4">
      <c r="D484" s="137"/>
    </row>
    <row r="485" spans="4:4">
      <c r="D485" s="137"/>
    </row>
    <row r="486" spans="4:4">
      <c r="D486" s="137"/>
    </row>
    <row r="487" spans="4:4">
      <c r="D487" s="137"/>
    </row>
    <row r="488" spans="4:4">
      <c r="D488" s="137"/>
    </row>
    <row r="489" spans="4:4">
      <c r="D489" s="137"/>
    </row>
    <row r="490" spans="4:4">
      <c r="D490" s="137"/>
    </row>
    <row r="491" spans="4:4">
      <c r="D491" s="137"/>
    </row>
    <row r="492" spans="4:4">
      <c r="D492" s="137"/>
    </row>
    <row r="493" spans="4:4">
      <c r="D493" s="137"/>
    </row>
    <row r="494" spans="4:4">
      <c r="D494" s="137"/>
    </row>
    <row r="495" spans="4:4">
      <c r="D495" s="137"/>
    </row>
    <row r="496" spans="4:4">
      <c r="D496" s="137"/>
    </row>
    <row r="497" spans="4:4">
      <c r="D497" s="137"/>
    </row>
    <row r="498" spans="4:4">
      <c r="D498" s="137"/>
    </row>
    <row r="499" spans="4:4">
      <c r="D499" s="137"/>
    </row>
    <row r="500" spans="4:4">
      <c r="D500" s="137"/>
    </row>
    <row r="501" spans="4:4">
      <c r="D501" s="137"/>
    </row>
    <row r="502" spans="4:4">
      <c r="D502" s="137"/>
    </row>
    <row r="503" spans="4:4">
      <c r="D503" s="137"/>
    </row>
    <row r="504" spans="4:4">
      <c r="D504" s="137"/>
    </row>
    <row r="505" spans="4:4">
      <c r="D505" s="137"/>
    </row>
    <row r="506" spans="4:4">
      <c r="D506" s="137"/>
    </row>
    <row r="507" spans="4:4">
      <c r="D507" s="137"/>
    </row>
    <row r="508" spans="4:4">
      <c r="D508" s="137"/>
    </row>
    <row r="509" spans="4:4">
      <c r="D509" s="137"/>
    </row>
    <row r="510" spans="4:4">
      <c r="D510" s="137"/>
    </row>
    <row r="511" spans="4:4">
      <c r="D511" s="137"/>
    </row>
    <row r="512" spans="4:4">
      <c r="D512" s="137"/>
    </row>
    <row r="513" spans="4:4">
      <c r="D513" s="137"/>
    </row>
    <row r="514" spans="4:4">
      <c r="D514" s="137"/>
    </row>
    <row r="515" spans="4:4">
      <c r="D515" s="137"/>
    </row>
    <row r="516" spans="4:4">
      <c r="D516" s="137"/>
    </row>
    <row r="517" spans="4:4">
      <c r="D517" s="137"/>
    </row>
    <row r="518" spans="4:4">
      <c r="D518" s="137"/>
    </row>
    <row r="519" spans="4:4">
      <c r="D519" s="137"/>
    </row>
    <row r="520" spans="4:4">
      <c r="D520" s="137"/>
    </row>
    <row r="521" spans="4:4">
      <c r="D521" s="137"/>
    </row>
    <row r="522" spans="4:4">
      <c r="D522" s="137"/>
    </row>
    <row r="523" spans="4:4">
      <c r="D523" s="137"/>
    </row>
    <row r="524" spans="4:4">
      <c r="D524" s="137"/>
    </row>
    <row r="525" spans="4:4">
      <c r="D525" s="137"/>
    </row>
    <row r="526" spans="4:4">
      <c r="D526" s="137"/>
    </row>
    <row r="527" spans="4:4">
      <c r="D527" s="137"/>
    </row>
    <row r="528" spans="4:4">
      <c r="D528" s="137"/>
    </row>
    <row r="529" spans="4:4">
      <c r="D529" s="137"/>
    </row>
    <row r="530" spans="4:4">
      <c r="D530" s="137"/>
    </row>
    <row r="531" spans="4:4">
      <c r="D531" s="137"/>
    </row>
    <row r="532" spans="4:4">
      <c r="D532" s="137"/>
    </row>
    <row r="533" spans="4:4">
      <c r="D533" s="137"/>
    </row>
    <row r="534" spans="4:4">
      <c r="D534" s="137"/>
    </row>
    <row r="535" spans="4:4">
      <c r="D535" s="137"/>
    </row>
    <row r="536" spans="4:4">
      <c r="D536" s="137"/>
    </row>
    <row r="537" spans="4:4">
      <c r="D537" s="137"/>
    </row>
    <row r="538" spans="4:4">
      <c r="D538" s="137"/>
    </row>
    <row r="539" spans="4:4">
      <c r="D539" s="137"/>
    </row>
    <row r="540" spans="4:4">
      <c r="D540" s="137"/>
    </row>
    <row r="541" spans="4:4">
      <c r="D541" s="137"/>
    </row>
    <row r="542" spans="4:4">
      <c r="D542" s="137"/>
    </row>
    <row r="543" spans="4:4">
      <c r="D543" s="137"/>
    </row>
    <row r="544" spans="4:4">
      <c r="D544" s="137"/>
    </row>
    <row r="545" spans="4:4">
      <c r="D545" s="137"/>
    </row>
    <row r="546" spans="4:4">
      <c r="D546" s="137"/>
    </row>
    <row r="547" spans="4:4">
      <c r="D547" s="137"/>
    </row>
    <row r="548" spans="4:4">
      <c r="D548" s="137"/>
    </row>
    <row r="549" spans="4:4">
      <c r="D549" s="137"/>
    </row>
    <row r="550" spans="4:4">
      <c r="D550" s="137"/>
    </row>
    <row r="551" spans="4:4">
      <c r="D551" s="137"/>
    </row>
    <row r="552" spans="4:4">
      <c r="D552" s="137"/>
    </row>
    <row r="553" spans="4:4">
      <c r="D553" s="137"/>
    </row>
    <row r="554" spans="4:4">
      <c r="D554" s="137"/>
    </row>
    <row r="555" spans="4:4">
      <c r="D555" s="137"/>
    </row>
    <row r="556" spans="4:4">
      <c r="D556" s="137"/>
    </row>
    <row r="557" spans="4:4">
      <c r="D557" s="137"/>
    </row>
    <row r="558" spans="4:4">
      <c r="D558" s="137"/>
    </row>
    <row r="559" spans="4:4">
      <c r="D559" s="137"/>
    </row>
    <row r="560" spans="4:4">
      <c r="D560" s="137"/>
    </row>
    <row r="561" spans="4:4">
      <c r="D561" s="137"/>
    </row>
    <row r="562" spans="4:4">
      <c r="D562" s="137"/>
    </row>
    <row r="563" spans="4:4">
      <c r="D563" s="137"/>
    </row>
    <row r="564" spans="4:4">
      <c r="D564" s="137"/>
    </row>
    <row r="565" spans="4:4">
      <c r="D565" s="137"/>
    </row>
    <row r="566" spans="4:4">
      <c r="D566" s="137"/>
    </row>
    <row r="567" spans="4:4">
      <c r="D567" s="137"/>
    </row>
    <row r="568" spans="4:4">
      <c r="D568" s="137"/>
    </row>
    <row r="569" spans="4:4">
      <c r="D569" s="137"/>
    </row>
    <row r="570" spans="4:4">
      <c r="D570" s="137"/>
    </row>
    <row r="571" spans="4:4">
      <c r="D571" s="137"/>
    </row>
    <row r="572" spans="4:4">
      <c r="D572" s="137"/>
    </row>
    <row r="573" spans="4:4">
      <c r="D573" s="137"/>
    </row>
    <row r="574" spans="4:4">
      <c r="D574" s="137"/>
    </row>
    <row r="575" spans="4:4">
      <c r="D575" s="137"/>
    </row>
    <row r="576" spans="4:4">
      <c r="D576" s="137"/>
    </row>
    <row r="577" spans="4:4">
      <c r="D577" s="137"/>
    </row>
    <row r="578" spans="4:4">
      <c r="D578" s="137"/>
    </row>
    <row r="579" spans="4:4">
      <c r="D579" s="137"/>
    </row>
    <row r="580" spans="4:4">
      <c r="D580" s="137"/>
    </row>
    <row r="581" spans="4:4">
      <c r="D581" s="137"/>
    </row>
    <row r="582" spans="4:4">
      <c r="D582" s="137"/>
    </row>
    <row r="583" spans="4:4">
      <c r="D583" s="137"/>
    </row>
    <row r="584" spans="4:4">
      <c r="D584" s="137"/>
    </row>
    <row r="585" spans="4:4">
      <c r="D585" s="137"/>
    </row>
    <row r="586" spans="4:4">
      <c r="D586" s="137"/>
    </row>
    <row r="587" spans="4:4">
      <c r="D587" s="137"/>
    </row>
    <row r="588" spans="4:4">
      <c r="D588" s="137"/>
    </row>
    <row r="589" spans="4:4">
      <c r="D589" s="137"/>
    </row>
    <row r="590" spans="4:4">
      <c r="D590" s="137"/>
    </row>
    <row r="591" spans="4:4">
      <c r="D591" s="137"/>
    </row>
    <row r="592" spans="4:4">
      <c r="D592" s="137"/>
    </row>
    <row r="593" spans="4:4">
      <c r="D593" s="137"/>
    </row>
    <row r="594" spans="4:4">
      <c r="D594" s="137"/>
    </row>
    <row r="595" spans="4:4">
      <c r="D595" s="137"/>
    </row>
    <row r="596" spans="4:4">
      <c r="D596" s="137"/>
    </row>
    <row r="597" spans="4:4">
      <c r="D597" s="137"/>
    </row>
    <row r="598" spans="4:4">
      <c r="D598" s="137"/>
    </row>
    <row r="599" spans="4:4">
      <c r="D599" s="137"/>
    </row>
    <row r="600" spans="4:4">
      <c r="D600" s="137"/>
    </row>
    <row r="601" spans="4:4">
      <c r="D601" s="137"/>
    </row>
    <row r="602" spans="4:4">
      <c r="D602" s="137"/>
    </row>
    <row r="603" spans="4:4">
      <c r="D603" s="137"/>
    </row>
    <row r="604" spans="4:4">
      <c r="D604" s="137"/>
    </row>
    <row r="605" spans="4:4">
      <c r="D605" s="137"/>
    </row>
    <row r="606" spans="4:4">
      <c r="D606" s="137"/>
    </row>
    <row r="607" spans="4:4">
      <c r="D607" s="137"/>
    </row>
    <row r="608" spans="4:4">
      <c r="D608" s="137"/>
    </row>
    <row r="609" spans="4:4">
      <c r="D609" s="137"/>
    </row>
    <row r="610" spans="4:4">
      <c r="D610" s="137"/>
    </row>
    <row r="611" spans="4:4">
      <c r="D611" s="137"/>
    </row>
    <row r="612" spans="4:4">
      <c r="D612" s="137"/>
    </row>
    <row r="613" spans="4:4">
      <c r="D613" s="137"/>
    </row>
    <row r="614" spans="4:4">
      <c r="D614" s="137"/>
    </row>
    <row r="615" spans="4:4">
      <c r="D615" s="137"/>
    </row>
    <row r="616" spans="4:4">
      <c r="D616" s="137"/>
    </row>
    <row r="617" spans="4:4">
      <c r="D617" s="137"/>
    </row>
    <row r="618" spans="4:4">
      <c r="D618" s="137"/>
    </row>
    <row r="619" spans="4:4">
      <c r="D619" s="137"/>
    </row>
    <row r="620" spans="4:4">
      <c r="D620" s="137"/>
    </row>
    <row r="621" spans="4:4">
      <c r="D621" s="137"/>
    </row>
    <row r="622" spans="4:4">
      <c r="D622" s="137"/>
    </row>
    <row r="623" spans="4:4">
      <c r="D623" s="137"/>
    </row>
    <row r="624" spans="4:4">
      <c r="D624" s="137"/>
    </row>
    <row r="625" spans="4:4">
      <c r="D625" s="137"/>
    </row>
    <row r="626" spans="4:4">
      <c r="D626" s="137"/>
    </row>
    <row r="627" spans="4:4">
      <c r="D627" s="137"/>
    </row>
    <row r="628" spans="4:4">
      <c r="D628" s="137"/>
    </row>
    <row r="629" spans="4:4">
      <c r="D629" s="137"/>
    </row>
    <row r="630" spans="4:4">
      <c r="D630" s="137"/>
    </row>
    <row r="631" spans="4:4">
      <c r="D631" s="137"/>
    </row>
    <row r="632" spans="4:4">
      <c r="D632" s="137"/>
    </row>
    <row r="633" spans="4:4">
      <c r="D633" s="137"/>
    </row>
    <row r="634" spans="4:4">
      <c r="D634" s="137"/>
    </row>
    <row r="635" spans="4:4">
      <c r="D635" s="137"/>
    </row>
    <row r="636" spans="4:4">
      <c r="D636" s="137"/>
    </row>
    <row r="637" spans="4:4">
      <c r="D637" s="137"/>
    </row>
    <row r="638" spans="4:4">
      <c r="D638" s="137"/>
    </row>
    <row r="639" spans="4:4">
      <c r="D639" s="137"/>
    </row>
    <row r="640" spans="4:4">
      <c r="D640" s="137"/>
    </row>
    <row r="641" spans="4:4">
      <c r="D641" s="137"/>
    </row>
    <row r="642" spans="4:4">
      <c r="D642" s="137"/>
    </row>
    <row r="643" spans="4:4">
      <c r="D643" s="137"/>
    </row>
    <row r="644" spans="4:4">
      <c r="D644" s="137"/>
    </row>
    <row r="645" spans="4:4">
      <c r="D645" s="137"/>
    </row>
    <row r="646" spans="4:4">
      <c r="D646" s="137"/>
    </row>
    <row r="647" spans="4:4">
      <c r="D647" s="137"/>
    </row>
    <row r="648" spans="4:4">
      <c r="D648" s="137"/>
    </row>
    <row r="649" spans="4:4">
      <c r="D649" s="137"/>
    </row>
    <row r="650" spans="4:4">
      <c r="D650" s="137"/>
    </row>
    <row r="651" spans="4:4">
      <c r="D651" s="137"/>
    </row>
    <row r="652" spans="4:4">
      <c r="D652" s="137"/>
    </row>
    <row r="653" spans="4:4">
      <c r="D653" s="137"/>
    </row>
    <row r="654" spans="4:4">
      <c r="D654" s="137"/>
    </row>
    <row r="655" spans="4:4">
      <c r="D655" s="137"/>
    </row>
    <row r="656" spans="4:4">
      <c r="D656" s="137"/>
    </row>
    <row r="657" spans="4:4">
      <c r="D657" s="137"/>
    </row>
    <row r="658" spans="4:4">
      <c r="D658" s="137"/>
    </row>
    <row r="659" spans="4:4">
      <c r="D659" s="137"/>
    </row>
    <row r="660" spans="4:4">
      <c r="D660" s="137"/>
    </row>
    <row r="661" spans="4:4">
      <c r="D661" s="137"/>
    </row>
    <row r="662" spans="4:4">
      <c r="D662" s="137"/>
    </row>
    <row r="663" spans="4:4">
      <c r="D663" s="137"/>
    </row>
    <row r="664" spans="4:4">
      <c r="D664" s="137"/>
    </row>
    <row r="665" spans="4:4">
      <c r="D665" s="137"/>
    </row>
    <row r="666" spans="4:4">
      <c r="D666" s="137"/>
    </row>
    <row r="667" spans="4:4">
      <c r="D667" s="137"/>
    </row>
    <row r="668" spans="4:4">
      <c r="D668" s="137"/>
    </row>
    <row r="669" spans="4:4">
      <c r="D669" s="137"/>
    </row>
    <row r="670" spans="4:4">
      <c r="D670" s="137"/>
    </row>
    <row r="671" spans="4:4">
      <c r="D671" s="137"/>
    </row>
    <row r="672" spans="4:4">
      <c r="D672" s="137"/>
    </row>
    <row r="673" spans="4:4">
      <c r="D673" s="137"/>
    </row>
    <row r="674" spans="4:4">
      <c r="D674" s="137"/>
    </row>
    <row r="675" spans="4:4">
      <c r="D675" s="137"/>
    </row>
    <row r="676" spans="4:4">
      <c r="D676" s="137"/>
    </row>
    <row r="677" spans="4:4">
      <c r="D677" s="137"/>
    </row>
    <row r="678" spans="4:4">
      <c r="D678" s="137"/>
    </row>
    <row r="679" spans="4:4">
      <c r="D679" s="137"/>
    </row>
    <row r="680" spans="4:4">
      <c r="D680" s="137"/>
    </row>
    <row r="681" spans="4:4">
      <c r="D681" s="137"/>
    </row>
    <row r="682" spans="4:4">
      <c r="D682" s="137"/>
    </row>
    <row r="683" spans="4:4">
      <c r="D683" s="137"/>
    </row>
    <row r="684" spans="4:4">
      <c r="D684" s="137"/>
    </row>
    <row r="685" spans="4:4">
      <c r="D685" s="137"/>
    </row>
    <row r="686" spans="4:4">
      <c r="D686" s="137"/>
    </row>
    <row r="687" spans="4:4">
      <c r="D687" s="137"/>
    </row>
    <row r="688" spans="4:4">
      <c r="D688" s="137"/>
    </row>
    <row r="689" spans="4:4">
      <c r="D689" s="137"/>
    </row>
    <row r="690" spans="4:4">
      <c r="D690" s="137"/>
    </row>
    <row r="691" spans="4:4">
      <c r="D691" s="137"/>
    </row>
    <row r="692" spans="4:4">
      <c r="D692" s="137"/>
    </row>
    <row r="693" spans="4:4">
      <c r="D693" s="137"/>
    </row>
    <row r="694" spans="4:4">
      <c r="D694" s="137"/>
    </row>
    <row r="695" spans="4:4">
      <c r="D695" s="137"/>
    </row>
    <row r="696" spans="4:4">
      <c r="D696" s="137"/>
    </row>
    <row r="697" spans="4:4">
      <c r="D697" s="137"/>
    </row>
    <row r="698" spans="4:4">
      <c r="D698" s="137"/>
    </row>
    <row r="699" spans="4:4">
      <c r="D699" s="137"/>
    </row>
    <row r="700" spans="4:4">
      <c r="D700" s="137"/>
    </row>
    <row r="701" spans="4:4">
      <c r="D701" s="137"/>
    </row>
    <row r="702" spans="4:4">
      <c r="D702" s="137"/>
    </row>
    <row r="703" spans="4:4">
      <c r="D703" s="137"/>
    </row>
    <row r="704" spans="4:4">
      <c r="D704" s="137"/>
    </row>
    <row r="705" spans="4:4">
      <c r="D705" s="137"/>
    </row>
    <row r="706" spans="4:4">
      <c r="D706" s="137"/>
    </row>
    <row r="707" spans="4:4">
      <c r="D707" s="137"/>
    </row>
    <row r="708" spans="4:4">
      <c r="D708" s="137"/>
    </row>
    <row r="709" spans="4:4">
      <c r="D709" s="137"/>
    </row>
    <row r="710" spans="4:4">
      <c r="D710" s="137"/>
    </row>
    <row r="711" spans="4:4">
      <c r="D711" s="137"/>
    </row>
    <row r="712" spans="4:4">
      <c r="D712" s="137"/>
    </row>
    <row r="713" spans="4:4">
      <c r="D713" s="137"/>
    </row>
    <row r="714" spans="4:4">
      <c r="D714" s="137"/>
    </row>
    <row r="715" spans="4:4">
      <c r="D715" s="137"/>
    </row>
    <row r="716" spans="4:4">
      <c r="D716" s="137"/>
    </row>
    <row r="717" spans="4:4">
      <c r="D717" s="137"/>
    </row>
    <row r="718" spans="4:4">
      <c r="D718" s="137"/>
    </row>
    <row r="719" spans="4:4">
      <c r="D719" s="137"/>
    </row>
    <row r="720" spans="4:4">
      <c r="D720" s="137"/>
    </row>
    <row r="721" spans="4:4">
      <c r="D721" s="137"/>
    </row>
    <row r="722" spans="4:4">
      <c r="D722" s="137"/>
    </row>
    <row r="723" spans="4:4">
      <c r="D723" s="137"/>
    </row>
    <row r="724" spans="4:4">
      <c r="D724" s="137"/>
    </row>
    <row r="725" spans="4:4">
      <c r="D725" s="137"/>
    </row>
    <row r="726" spans="4:4">
      <c r="D726" s="137"/>
    </row>
    <row r="727" spans="4:4">
      <c r="D727" s="137"/>
    </row>
    <row r="728" spans="4:4">
      <c r="D728" s="137"/>
    </row>
    <row r="729" spans="4:4">
      <c r="D729" s="137"/>
    </row>
    <row r="730" spans="4:4">
      <c r="D730" s="137"/>
    </row>
    <row r="731" spans="4:4">
      <c r="D731" s="137"/>
    </row>
    <row r="732" spans="4:4">
      <c r="D732" s="137"/>
    </row>
    <row r="733" spans="4:4">
      <c r="D733" s="137"/>
    </row>
    <row r="734" spans="4:4">
      <c r="D734" s="137"/>
    </row>
    <row r="735" spans="4:4">
      <c r="D735" s="137"/>
    </row>
    <row r="736" spans="4:4">
      <c r="D736" s="137"/>
    </row>
    <row r="737" spans="4:4">
      <c r="D737" s="137"/>
    </row>
    <row r="738" spans="4:4">
      <c r="D738" s="137"/>
    </row>
    <row r="739" spans="4:4">
      <c r="D739" s="137"/>
    </row>
    <row r="740" spans="4:4">
      <c r="D740" s="137"/>
    </row>
    <row r="741" spans="4:4">
      <c r="D741" s="137"/>
    </row>
    <row r="742" spans="4:4">
      <c r="D742" s="137"/>
    </row>
    <row r="743" spans="4:4">
      <c r="D743" s="137"/>
    </row>
    <row r="744" spans="4:4">
      <c r="D744" s="137"/>
    </row>
    <row r="745" spans="4:4">
      <c r="D745" s="137"/>
    </row>
    <row r="746" spans="4:4">
      <c r="D746" s="137"/>
    </row>
    <row r="747" spans="4:4">
      <c r="D747" s="137"/>
    </row>
    <row r="748" spans="4:4">
      <c r="D748" s="137"/>
    </row>
    <row r="749" spans="4:4">
      <c r="D749" s="137"/>
    </row>
    <row r="750" spans="4:4">
      <c r="D750" s="137"/>
    </row>
    <row r="751" spans="4:4">
      <c r="D751" s="137"/>
    </row>
    <row r="752" spans="4:4">
      <c r="D752" s="137"/>
    </row>
    <row r="753" spans="4:4">
      <c r="D753" s="137"/>
    </row>
    <row r="754" spans="4:4">
      <c r="D754" s="137"/>
    </row>
    <row r="755" spans="4:4">
      <c r="D755" s="137"/>
    </row>
    <row r="756" spans="4:4">
      <c r="D756" s="137"/>
    </row>
    <row r="757" spans="4:4">
      <c r="D757" s="137"/>
    </row>
    <row r="758" spans="4:4">
      <c r="D758" s="137"/>
    </row>
    <row r="759" spans="4:4">
      <c r="D759" s="137"/>
    </row>
    <row r="760" spans="4:4">
      <c r="D760" s="137"/>
    </row>
    <row r="761" spans="4:4">
      <c r="D761" s="137"/>
    </row>
    <row r="762" spans="4:4">
      <c r="D762" s="137"/>
    </row>
    <row r="763" spans="4:4">
      <c r="D763" s="137"/>
    </row>
    <row r="764" spans="4:4">
      <c r="D764" s="137"/>
    </row>
    <row r="765" spans="4:4">
      <c r="D765" s="137"/>
    </row>
    <row r="766" spans="4:4">
      <c r="D766" s="137"/>
    </row>
    <row r="767" spans="4:4">
      <c r="D767" s="137"/>
    </row>
    <row r="768" spans="4:4">
      <c r="D768" s="137"/>
    </row>
    <row r="769" spans="4:4">
      <c r="D769" s="137"/>
    </row>
    <row r="770" spans="4:4">
      <c r="D770" s="137"/>
    </row>
    <row r="771" spans="4:4">
      <c r="D771" s="137"/>
    </row>
    <row r="772" spans="4:4">
      <c r="D772" s="137"/>
    </row>
    <row r="773" spans="4:4">
      <c r="D773" s="137"/>
    </row>
    <row r="774" spans="4:4">
      <c r="D774" s="137"/>
    </row>
    <row r="775" spans="4:4">
      <c r="D775" s="137"/>
    </row>
    <row r="776" spans="4:4">
      <c r="D776" s="137"/>
    </row>
    <row r="777" spans="4:4">
      <c r="D777" s="137"/>
    </row>
    <row r="778" spans="4:4">
      <c r="D778" s="137"/>
    </row>
    <row r="779" spans="4:4">
      <c r="D779" s="137"/>
    </row>
    <row r="780" spans="4:4">
      <c r="D780" s="137"/>
    </row>
    <row r="781" spans="4:4">
      <c r="D781" s="137"/>
    </row>
    <row r="782" spans="4:4">
      <c r="D782" s="137"/>
    </row>
    <row r="783" spans="4:4">
      <c r="D783" s="137"/>
    </row>
    <row r="784" spans="4:4">
      <c r="D784" s="137"/>
    </row>
    <row r="785" spans="4:4">
      <c r="D785" s="137"/>
    </row>
    <row r="786" spans="4:4">
      <c r="D786" s="137"/>
    </row>
    <row r="787" spans="4:4">
      <c r="D787" s="137"/>
    </row>
    <row r="788" spans="4:4">
      <c r="D788" s="137"/>
    </row>
    <row r="789" spans="4:4">
      <c r="D789" s="137"/>
    </row>
    <row r="790" spans="4:4">
      <c r="D790" s="137"/>
    </row>
    <row r="791" spans="4:4">
      <c r="D791" s="137"/>
    </row>
    <row r="792" spans="4:4">
      <c r="D792" s="137"/>
    </row>
    <row r="793" spans="4:4">
      <c r="D793" s="137"/>
    </row>
    <row r="794" spans="4:4">
      <c r="D794" s="137"/>
    </row>
    <row r="795" spans="4:4">
      <c r="D795" s="137"/>
    </row>
    <row r="796" spans="4:4">
      <c r="D796" s="137"/>
    </row>
    <row r="797" spans="4:4">
      <c r="D797" s="137"/>
    </row>
    <row r="798" spans="4:4">
      <c r="D798" s="137"/>
    </row>
    <row r="799" spans="4:4">
      <c r="D799" s="137"/>
    </row>
    <row r="800" spans="4:4">
      <c r="D800" s="137"/>
    </row>
    <row r="801" spans="4:4">
      <c r="D801" s="137"/>
    </row>
    <row r="802" spans="4:4">
      <c r="D802" s="137"/>
    </row>
    <row r="803" spans="4:4">
      <c r="D803" s="137"/>
    </row>
    <row r="804" spans="4:4">
      <c r="D804" s="137"/>
    </row>
    <row r="805" spans="4:4">
      <c r="D805" s="137"/>
    </row>
    <row r="806" spans="4:4">
      <c r="D806" s="137"/>
    </row>
    <row r="807" spans="4:4">
      <c r="D807" s="137"/>
    </row>
    <row r="808" spans="4:4">
      <c r="D808" s="137"/>
    </row>
    <row r="809" spans="4:4">
      <c r="D809" s="137"/>
    </row>
    <row r="810" spans="4:4">
      <c r="D810" s="137"/>
    </row>
    <row r="811" spans="4:4">
      <c r="D811" s="137"/>
    </row>
    <row r="812" spans="4:4">
      <c r="D812" s="137"/>
    </row>
    <row r="813" spans="4:4">
      <c r="D813" s="137"/>
    </row>
    <row r="814" spans="4:4">
      <c r="D814" s="137"/>
    </row>
    <row r="815" spans="4:4">
      <c r="D815" s="137"/>
    </row>
    <row r="816" spans="4:4">
      <c r="D816" s="137"/>
    </row>
    <row r="817" spans="4:4">
      <c r="D817" s="137"/>
    </row>
    <row r="818" spans="4:4">
      <c r="D818" s="137"/>
    </row>
    <row r="819" spans="4:4">
      <c r="D819" s="137"/>
    </row>
    <row r="820" spans="4:4">
      <c r="D820" s="137"/>
    </row>
    <row r="821" spans="4:4">
      <c r="D821" s="137"/>
    </row>
    <row r="822" spans="4:4">
      <c r="D822" s="137"/>
    </row>
    <row r="823" spans="4:4">
      <c r="D823" s="137"/>
    </row>
    <row r="824" spans="4:4">
      <c r="D824" s="137"/>
    </row>
    <row r="825" spans="4:4">
      <c r="D825" s="137"/>
    </row>
    <row r="826" spans="4:4">
      <c r="D826" s="137"/>
    </row>
    <row r="827" spans="4:4">
      <c r="D827" s="137"/>
    </row>
    <row r="828" spans="4:4">
      <c r="D828" s="137"/>
    </row>
    <row r="829" spans="4:4">
      <c r="D829" s="137"/>
    </row>
    <row r="830" spans="4:4">
      <c r="D830" s="137"/>
    </row>
    <row r="831" spans="4:4">
      <c r="D831" s="137"/>
    </row>
    <row r="832" spans="4:4">
      <c r="D832" s="137"/>
    </row>
    <row r="833" spans="4:4">
      <c r="D833" s="137"/>
    </row>
    <row r="834" spans="4:4">
      <c r="D834" s="137"/>
    </row>
    <row r="835" spans="4:4">
      <c r="D835" s="137"/>
    </row>
    <row r="836" spans="4:4">
      <c r="D836" s="137"/>
    </row>
    <row r="837" spans="4:4">
      <c r="D837" s="137"/>
    </row>
    <row r="838" spans="4:4">
      <c r="D838" s="137"/>
    </row>
    <row r="839" spans="4:4">
      <c r="D839" s="137"/>
    </row>
    <row r="840" spans="4:4">
      <c r="D840" s="137"/>
    </row>
    <row r="841" spans="4:4">
      <c r="D841" s="137"/>
    </row>
    <row r="842" spans="4:4">
      <c r="D842" s="137"/>
    </row>
    <row r="843" spans="4:4">
      <c r="D843" s="137"/>
    </row>
    <row r="844" spans="4:4">
      <c r="D844" s="137"/>
    </row>
    <row r="845" spans="4:4">
      <c r="D845" s="137"/>
    </row>
    <row r="846" spans="4:4">
      <c r="D846" s="137"/>
    </row>
    <row r="847" spans="4:4">
      <c r="D847" s="137"/>
    </row>
    <row r="848" spans="4:4">
      <c r="D848" s="137"/>
    </row>
    <row r="849" spans="4:4">
      <c r="D849" s="137"/>
    </row>
    <row r="850" spans="4:4">
      <c r="D850" s="137"/>
    </row>
    <row r="851" spans="4:4">
      <c r="D851" s="137"/>
    </row>
    <row r="852" spans="4:4">
      <c r="D852" s="137"/>
    </row>
    <row r="853" spans="4:4">
      <c r="D853" s="137"/>
    </row>
    <row r="854" spans="4:4">
      <c r="D854" s="137"/>
    </row>
    <row r="855" spans="4:4">
      <c r="D855" s="137"/>
    </row>
    <row r="856" spans="4:4">
      <c r="D856" s="137"/>
    </row>
    <row r="857" spans="4:4">
      <c r="D857" s="137"/>
    </row>
    <row r="858" spans="4:4">
      <c r="D858" s="137"/>
    </row>
    <row r="859" spans="4:4">
      <c r="D859" s="137"/>
    </row>
    <row r="860" spans="4:4">
      <c r="D860" s="137"/>
    </row>
    <row r="861" spans="4:4">
      <c r="D861" s="137"/>
    </row>
    <row r="862" spans="4:4">
      <c r="D862" s="137"/>
    </row>
    <row r="863" spans="4:4">
      <c r="D863" s="137"/>
    </row>
    <row r="864" spans="4:4">
      <c r="D864" s="137"/>
    </row>
    <row r="865" spans="4:4">
      <c r="D865" s="137"/>
    </row>
    <row r="866" spans="4:4">
      <c r="D866" s="137"/>
    </row>
    <row r="867" spans="4:4">
      <c r="D867" s="137"/>
    </row>
    <row r="868" spans="4:4">
      <c r="D868" s="137"/>
    </row>
    <row r="869" spans="4:4">
      <c r="D869" s="137"/>
    </row>
    <row r="870" spans="4:4">
      <c r="D870" s="137"/>
    </row>
    <row r="871" spans="4:4">
      <c r="D871" s="137"/>
    </row>
    <row r="872" spans="4:4">
      <c r="D872" s="137"/>
    </row>
    <row r="873" spans="4:4">
      <c r="D873" s="137"/>
    </row>
    <row r="874" spans="4:4">
      <c r="D874" s="137"/>
    </row>
    <row r="875" spans="4:4">
      <c r="D875" s="137"/>
    </row>
    <row r="876" spans="4:4">
      <c r="D876" s="137"/>
    </row>
    <row r="877" spans="4:4">
      <c r="D877" s="137"/>
    </row>
    <row r="878" spans="4:4">
      <c r="D878" s="137"/>
    </row>
    <row r="879" spans="4:4">
      <c r="D879" s="137"/>
    </row>
    <row r="880" spans="4:4">
      <c r="D880" s="137"/>
    </row>
    <row r="881" spans="4:4">
      <c r="D881" s="137"/>
    </row>
    <row r="882" spans="4:4">
      <c r="D882" s="137"/>
    </row>
    <row r="883" spans="4:4">
      <c r="D883" s="137"/>
    </row>
    <row r="884" spans="4:4">
      <c r="D884" s="137"/>
    </row>
    <row r="885" spans="4:4">
      <c r="D885" s="137"/>
    </row>
    <row r="886" spans="4:4">
      <c r="D886" s="137"/>
    </row>
    <row r="887" spans="4:4">
      <c r="D887" s="137"/>
    </row>
    <row r="888" spans="4:4">
      <c r="D888" s="137"/>
    </row>
    <row r="889" spans="4:4">
      <c r="D889" s="137"/>
    </row>
    <row r="890" spans="4:4">
      <c r="D890" s="137"/>
    </row>
    <row r="891" spans="4:4">
      <c r="D891" s="137"/>
    </row>
    <row r="892" spans="4:4">
      <c r="D892" s="137"/>
    </row>
    <row r="893" spans="4:4">
      <c r="D893" s="137"/>
    </row>
    <row r="894" spans="4:4">
      <c r="D894" s="137"/>
    </row>
    <row r="895" spans="4:4">
      <c r="D895" s="137"/>
    </row>
    <row r="896" spans="4:4">
      <c r="D896" s="137"/>
    </row>
    <row r="897" spans="4:4">
      <c r="D897" s="137"/>
    </row>
    <row r="898" spans="4:4">
      <c r="D898" s="137"/>
    </row>
    <row r="899" spans="4:4">
      <c r="D899" s="137"/>
    </row>
    <row r="900" spans="4:4">
      <c r="D900" s="137"/>
    </row>
    <row r="901" spans="4:4">
      <c r="D901" s="137"/>
    </row>
    <row r="902" spans="4:4">
      <c r="D902" s="137"/>
    </row>
    <row r="903" spans="4:4">
      <c r="D903" s="137"/>
    </row>
    <row r="904" spans="4:4">
      <c r="D904" s="137"/>
    </row>
    <row r="905" spans="4:4">
      <c r="D905" s="137"/>
    </row>
    <row r="906" spans="4:4">
      <c r="D906" s="137"/>
    </row>
    <row r="907" spans="4:4">
      <c r="D907" s="137"/>
    </row>
    <row r="908" spans="4:4">
      <c r="D908" s="137"/>
    </row>
    <row r="909" spans="4:4">
      <c r="D909" s="137"/>
    </row>
    <row r="910" spans="4:4">
      <c r="D910" s="137"/>
    </row>
    <row r="911" spans="4:4">
      <c r="D911" s="137"/>
    </row>
    <row r="912" spans="4:4">
      <c r="D912" s="137"/>
    </row>
    <row r="913" spans="4:4">
      <c r="D913" s="137"/>
    </row>
    <row r="914" spans="4:4">
      <c r="D914" s="137"/>
    </row>
    <row r="915" spans="4:4">
      <c r="D915" s="137"/>
    </row>
    <row r="916" spans="4:4">
      <c r="D916" s="137"/>
    </row>
    <row r="917" spans="4:4">
      <c r="D917" s="137"/>
    </row>
    <row r="918" spans="4:4">
      <c r="D918" s="137"/>
    </row>
    <row r="919" spans="4:4">
      <c r="D919" s="137"/>
    </row>
    <row r="920" spans="4:4">
      <c r="D920" s="137"/>
    </row>
    <row r="921" spans="4:4">
      <c r="D921" s="137"/>
    </row>
    <row r="922" spans="4:4">
      <c r="D922" s="137"/>
    </row>
    <row r="923" spans="4:4">
      <c r="D923" s="137"/>
    </row>
    <row r="924" spans="4:4">
      <c r="D924" s="137"/>
    </row>
    <row r="925" spans="4:4">
      <c r="D925" s="137"/>
    </row>
    <row r="926" spans="4:4">
      <c r="D926" s="137"/>
    </row>
    <row r="927" spans="4:4">
      <c r="D927" s="137"/>
    </row>
    <row r="928" spans="4:4">
      <c r="D928" s="137"/>
    </row>
    <row r="929" spans="4:4">
      <c r="D929" s="137"/>
    </row>
    <row r="930" spans="4:4">
      <c r="D930" s="137"/>
    </row>
    <row r="931" spans="4:4">
      <c r="D931" s="137"/>
    </row>
    <row r="932" spans="4:4">
      <c r="D932" s="137"/>
    </row>
    <row r="933" spans="4:4">
      <c r="D933" s="137"/>
    </row>
    <row r="934" spans="4:4">
      <c r="D934" s="137"/>
    </row>
    <row r="935" spans="4:4">
      <c r="D935" s="137"/>
    </row>
    <row r="936" spans="4:4">
      <c r="D936" s="137"/>
    </row>
    <row r="937" spans="4:4">
      <c r="D937" s="137"/>
    </row>
    <row r="938" spans="4:4">
      <c r="D938" s="137"/>
    </row>
    <row r="939" spans="4:4">
      <c r="D939" s="137"/>
    </row>
    <row r="940" spans="4:4">
      <c r="D940" s="137"/>
    </row>
    <row r="941" spans="4:4">
      <c r="D941" s="137"/>
    </row>
    <row r="942" spans="4:4">
      <c r="D942" s="137"/>
    </row>
    <row r="943" spans="4:4">
      <c r="D943" s="137"/>
    </row>
    <row r="944" spans="4:4">
      <c r="D944" s="137"/>
    </row>
    <row r="945" spans="4:4">
      <c r="D945" s="137"/>
    </row>
    <row r="946" spans="4:4">
      <c r="D946" s="137"/>
    </row>
    <row r="947" spans="4:4">
      <c r="D947" s="137"/>
    </row>
    <row r="948" spans="4:4">
      <c r="D948" s="137"/>
    </row>
    <row r="949" spans="4:4">
      <c r="D949" s="137"/>
    </row>
    <row r="950" spans="4:4">
      <c r="D950" s="137"/>
    </row>
    <row r="951" spans="4:4">
      <c r="D951" s="137"/>
    </row>
    <row r="952" spans="4:4">
      <c r="D952" s="137"/>
    </row>
    <row r="953" spans="4:4">
      <c r="D953" s="137"/>
    </row>
    <row r="954" spans="4:4">
      <c r="D954" s="137"/>
    </row>
    <row r="955" spans="4:4">
      <c r="D955" s="137"/>
    </row>
    <row r="956" spans="4:4">
      <c r="D956" s="137"/>
    </row>
    <row r="957" spans="4:4">
      <c r="D957" s="137"/>
    </row>
    <row r="958" spans="4:4">
      <c r="D958" s="137"/>
    </row>
    <row r="959" spans="4:4">
      <c r="D959" s="137"/>
    </row>
    <row r="960" spans="4:4">
      <c r="D960" s="137"/>
    </row>
    <row r="961" spans="4:4">
      <c r="D961" s="137"/>
    </row>
    <row r="962" spans="4:4">
      <c r="D962" s="137"/>
    </row>
    <row r="963" spans="4:4">
      <c r="D963" s="137"/>
    </row>
    <row r="964" spans="4:4">
      <c r="D964" s="137"/>
    </row>
    <row r="965" spans="4:4">
      <c r="D965" s="137"/>
    </row>
    <row r="966" spans="4:4">
      <c r="D966" s="137"/>
    </row>
    <row r="967" spans="4:4">
      <c r="D967" s="137"/>
    </row>
    <row r="968" spans="4:4">
      <c r="D968" s="137"/>
    </row>
    <row r="969" spans="4:4">
      <c r="D969" s="137"/>
    </row>
    <row r="970" spans="4:4">
      <c r="D970" s="137"/>
    </row>
    <row r="971" spans="4:4">
      <c r="D971" s="137"/>
    </row>
    <row r="972" spans="4:4">
      <c r="D972" s="137"/>
    </row>
    <row r="973" spans="4:4">
      <c r="D973" s="137"/>
    </row>
    <row r="974" spans="4:4">
      <c r="D974" s="137"/>
    </row>
    <row r="975" spans="4:4">
      <c r="D975" s="137"/>
    </row>
    <row r="976" spans="4:4">
      <c r="D976" s="137"/>
    </row>
    <row r="977" spans="4:4">
      <c r="D977" s="137"/>
    </row>
    <row r="978" spans="4:4">
      <c r="D978" s="137"/>
    </row>
    <row r="979" spans="4:4">
      <c r="D979" s="137"/>
    </row>
    <row r="980" spans="4:4">
      <c r="D980" s="137"/>
    </row>
    <row r="981" spans="4:4">
      <c r="D981" s="137"/>
    </row>
    <row r="982" spans="4:4">
      <c r="D982" s="137"/>
    </row>
    <row r="983" spans="4:4">
      <c r="D983" s="137"/>
    </row>
    <row r="984" spans="4:4">
      <c r="D984" s="137"/>
    </row>
    <row r="985" spans="4:4">
      <c r="D985" s="137"/>
    </row>
    <row r="986" spans="4:4">
      <c r="D986" s="137"/>
    </row>
    <row r="987" spans="4:4">
      <c r="D987" s="137"/>
    </row>
    <row r="988" spans="4:4">
      <c r="D988" s="137"/>
    </row>
    <row r="989" spans="4:4">
      <c r="D989" s="137"/>
    </row>
    <row r="990" spans="4:4">
      <c r="D990" s="137"/>
    </row>
    <row r="991" spans="4:4">
      <c r="D991" s="137"/>
    </row>
    <row r="992" spans="4:4">
      <c r="D992" s="137"/>
    </row>
    <row r="993" spans="4:4">
      <c r="D993" s="137"/>
    </row>
    <row r="994" spans="4:4">
      <c r="D994" s="137"/>
    </row>
    <row r="995" spans="4:4">
      <c r="D995" s="137"/>
    </row>
    <row r="996" spans="4:4">
      <c r="D996" s="137"/>
    </row>
    <row r="997" spans="4:4">
      <c r="D997" s="137"/>
    </row>
    <row r="998" spans="4:4">
      <c r="D998" s="137"/>
    </row>
    <row r="999" spans="4:4">
      <c r="D999" s="137"/>
    </row>
    <row r="1000" spans="4:4">
      <c r="D1000" s="137"/>
    </row>
    <row r="1001" spans="4:4">
      <c r="D1001" s="137"/>
    </row>
    <row r="1002" spans="4:4">
      <c r="D1002" s="137"/>
    </row>
    <row r="1003" spans="4:4">
      <c r="D1003" s="137"/>
    </row>
    <row r="1004" spans="4:4">
      <c r="D1004" s="137"/>
    </row>
    <row r="1005" spans="4:4">
      <c r="D1005" s="137"/>
    </row>
    <row r="1006" spans="4:4">
      <c r="D1006" s="137"/>
    </row>
    <row r="1007" spans="4:4">
      <c r="D1007" s="137"/>
    </row>
    <row r="1008" spans="4:4">
      <c r="D1008" s="137"/>
    </row>
    <row r="1009" spans="4:4">
      <c r="D1009" s="137"/>
    </row>
    <row r="1010" spans="4:4">
      <c r="D1010" s="137"/>
    </row>
    <row r="1011" spans="4:4">
      <c r="D1011" s="137"/>
    </row>
    <row r="1012" spans="4:4">
      <c r="D1012" s="137"/>
    </row>
    <row r="1013" spans="4:4">
      <c r="D1013" s="137"/>
    </row>
    <row r="1014" spans="4:4">
      <c r="D1014" s="137"/>
    </row>
    <row r="1015" spans="4:4">
      <c r="D1015" s="137"/>
    </row>
    <row r="1016" spans="4:4">
      <c r="D1016" s="137"/>
    </row>
    <row r="1017" spans="4:4">
      <c r="D1017" s="137"/>
    </row>
    <row r="1018" spans="4:4">
      <c r="D1018" s="137"/>
    </row>
    <row r="1019" spans="4:4">
      <c r="D1019" s="137"/>
    </row>
    <row r="1020" spans="4:4">
      <c r="D1020" s="137"/>
    </row>
    <row r="1021" spans="4:4">
      <c r="D1021" s="137"/>
    </row>
    <row r="1022" spans="4:4">
      <c r="D1022" s="137"/>
    </row>
    <row r="1023" spans="4:4">
      <c r="D1023" s="137"/>
    </row>
    <row r="1024" spans="4:4">
      <c r="D1024" s="137"/>
    </row>
    <row r="1025" spans="4:4">
      <c r="D1025" s="137"/>
    </row>
    <row r="1026" spans="4:4">
      <c r="D1026" s="137"/>
    </row>
    <row r="1027" spans="4:4">
      <c r="D1027" s="137"/>
    </row>
    <row r="1028" spans="4:4">
      <c r="D1028" s="137"/>
    </row>
    <row r="1029" spans="4:4">
      <c r="D1029" s="137"/>
    </row>
    <row r="1030" spans="4:4">
      <c r="D1030" s="137"/>
    </row>
    <row r="1031" spans="4:4">
      <c r="D1031" s="137"/>
    </row>
    <row r="1032" spans="4:4">
      <c r="D1032" s="137"/>
    </row>
    <row r="1033" spans="4:4">
      <c r="D1033" s="137"/>
    </row>
    <row r="1034" spans="4:4">
      <c r="D1034" s="137"/>
    </row>
    <row r="1035" spans="4:4">
      <c r="D1035" s="137"/>
    </row>
    <row r="1036" spans="4:4">
      <c r="D1036" s="137"/>
    </row>
    <row r="1037" spans="4:4">
      <c r="D1037" s="137"/>
    </row>
    <row r="1038" spans="4:4">
      <c r="D1038" s="137"/>
    </row>
    <row r="1039" spans="4:4">
      <c r="D1039" s="137"/>
    </row>
    <row r="1040" spans="4:4">
      <c r="D1040" s="137"/>
    </row>
    <row r="1041" spans="4:4">
      <c r="D1041" s="137"/>
    </row>
    <row r="1042" spans="4:4">
      <c r="D1042" s="137"/>
    </row>
    <row r="1043" spans="4:4">
      <c r="D1043" s="137"/>
    </row>
    <row r="1044" spans="4:4">
      <c r="D1044" s="137"/>
    </row>
    <row r="1045" spans="4:4">
      <c r="D1045" s="137"/>
    </row>
    <row r="1046" spans="4:4">
      <c r="D1046" s="137"/>
    </row>
    <row r="1047" spans="4:4">
      <c r="D1047" s="137"/>
    </row>
    <row r="1048" spans="4:4">
      <c r="D1048" s="137"/>
    </row>
    <row r="1049" spans="4:4">
      <c r="D1049" s="137"/>
    </row>
    <row r="1050" spans="4:4">
      <c r="D1050" s="137"/>
    </row>
    <row r="1051" spans="4:4">
      <c r="D1051" s="137"/>
    </row>
    <row r="1052" spans="4:4">
      <c r="D1052" s="137"/>
    </row>
    <row r="1053" spans="4:4">
      <c r="D1053" s="137"/>
    </row>
    <row r="1054" spans="4:4">
      <c r="D1054" s="137"/>
    </row>
    <row r="1055" spans="4:4">
      <c r="D1055" s="137"/>
    </row>
    <row r="1056" spans="4:4">
      <c r="D1056" s="137"/>
    </row>
    <row r="1057" spans="4:4">
      <c r="D1057" s="137"/>
    </row>
    <row r="1058" spans="4:4">
      <c r="D1058" s="137"/>
    </row>
    <row r="1059" spans="4:4">
      <c r="D1059" s="137"/>
    </row>
    <row r="1060" spans="4:4">
      <c r="D1060" s="137"/>
    </row>
    <row r="1061" spans="4:4">
      <c r="D1061" s="137"/>
    </row>
    <row r="1062" spans="4:4">
      <c r="D1062" s="137"/>
    </row>
    <row r="1063" spans="4:4">
      <c r="D1063" s="137"/>
    </row>
    <row r="1064" spans="4:4">
      <c r="D1064" s="137"/>
    </row>
    <row r="1065" spans="4:4">
      <c r="D1065" s="137"/>
    </row>
    <row r="1066" spans="4:4">
      <c r="D1066" s="137"/>
    </row>
    <row r="1067" spans="4:4">
      <c r="D1067" s="137"/>
    </row>
    <row r="1068" spans="4:4">
      <c r="D1068" s="137"/>
    </row>
    <row r="1069" spans="4:4">
      <c r="D1069" s="137"/>
    </row>
    <row r="1070" spans="4:4">
      <c r="D1070" s="137"/>
    </row>
    <row r="1071" spans="4:4">
      <c r="D1071" s="137"/>
    </row>
    <row r="1072" spans="4:4">
      <c r="D1072" s="137"/>
    </row>
    <row r="1073" spans="4:4">
      <c r="D1073" s="137"/>
    </row>
    <row r="1074" spans="4:4">
      <c r="D1074" s="137"/>
    </row>
    <row r="1075" spans="4:4">
      <c r="D1075" s="137"/>
    </row>
    <row r="1076" spans="4:4">
      <c r="D1076" s="137"/>
    </row>
    <row r="1077" spans="4:4">
      <c r="D1077" s="137"/>
    </row>
    <row r="1078" spans="4:4">
      <c r="D1078" s="137"/>
    </row>
    <row r="1079" spans="4:4">
      <c r="D1079" s="137"/>
    </row>
    <row r="1080" spans="4:4">
      <c r="D1080" s="137"/>
    </row>
    <row r="1081" spans="4:4">
      <c r="D1081" s="137"/>
    </row>
    <row r="1082" spans="4:4">
      <c r="D1082" s="137"/>
    </row>
    <row r="1083" spans="4:4">
      <c r="D1083" s="137"/>
    </row>
    <row r="1084" spans="4:4">
      <c r="D1084" s="137"/>
    </row>
    <row r="1085" spans="4:4">
      <c r="D1085" s="137"/>
    </row>
    <row r="1086" spans="4:4">
      <c r="D1086" s="137"/>
    </row>
    <row r="1087" spans="4:4">
      <c r="D1087" s="137"/>
    </row>
    <row r="1088" spans="4:4">
      <c r="D1088" s="137"/>
    </row>
    <row r="1089" spans="4:4">
      <c r="D1089" s="137"/>
    </row>
    <row r="1090" spans="4:4">
      <c r="D1090" s="137"/>
    </row>
    <row r="1091" spans="4:4">
      <c r="D1091" s="137"/>
    </row>
    <row r="1092" spans="4:4">
      <c r="D1092" s="137"/>
    </row>
    <row r="1093" spans="4:4">
      <c r="D1093" s="137"/>
    </row>
    <row r="1094" spans="4:4">
      <c r="D1094" s="137"/>
    </row>
    <row r="1095" spans="4:4">
      <c r="D1095" s="137"/>
    </row>
    <row r="1096" spans="4:4">
      <c r="D1096" s="137"/>
    </row>
    <row r="1097" spans="4:4">
      <c r="D1097" s="137"/>
    </row>
    <row r="1098" spans="4:4">
      <c r="D1098" s="137"/>
    </row>
    <row r="1099" spans="4:4">
      <c r="D1099" s="137"/>
    </row>
    <row r="1100" spans="4:4">
      <c r="D1100" s="137"/>
    </row>
    <row r="1101" spans="4:4">
      <c r="D1101" s="137"/>
    </row>
    <row r="1102" spans="4:4">
      <c r="D1102" s="137"/>
    </row>
    <row r="1103" spans="4:4">
      <c r="D1103" s="137"/>
    </row>
    <row r="1104" spans="4:4">
      <c r="D1104" s="137"/>
    </row>
    <row r="1105" spans="4:4">
      <c r="D1105" s="137"/>
    </row>
    <row r="1106" spans="4:4">
      <c r="D1106" s="137"/>
    </row>
    <row r="1107" spans="4:4">
      <c r="D1107" s="137"/>
    </row>
    <row r="1108" spans="4:4">
      <c r="D1108" s="137"/>
    </row>
    <row r="1109" spans="4:4">
      <c r="D1109" s="137"/>
    </row>
    <row r="1110" spans="4:4">
      <c r="D1110" s="137"/>
    </row>
    <row r="1111" spans="4:4">
      <c r="D1111" s="137"/>
    </row>
    <row r="1112" spans="4:4">
      <c r="D1112" s="137"/>
    </row>
    <row r="1113" spans="4:4">
      <c r="D1113" s="137"/>
    </row>
    <row r="1114" spans="4:4">
      <c r="D1114" s="137"/>
    </row>
    <row r="1115" spans="4:4">
      <c r="D1115" s="137"/>
    </row>
    <row r="1116" spans="4:4">
      <c r="D1116" s="137"/>
    </row>
    <row r="1117" spans="4:4">
      <c r="D1117" s="137"/>
    </row>
    <row r="1118" spans="4:4">
      <c r="D1118" s="137"/>
    </row>
    <row r="1119" spans="4:4">
      <c r="D1119" s="137"/>
    </row>
    <row r="1120" spans="4:4">
      <c r="D1120" s="137"/>
    </row>
    <row r="1121" spans="4:4">
      <c r="D1121" s="137"/>
    </row>
    <row r="1122" spans="4:4">
      <c r="D1122" s="137"/>
    </row>
    <row r="1123" spans="4:4">
      <c r="D1123" s="137"/>
    </row>
    <row r="1124" spans="4:4">
      <c r="D1124" s="137"/>
    </row>
    <row r="1125" spans="4:4">
      <c r="D1125" s="137"/>
    </row>
    <row r="1126" spans="4:4">
      <c r="D1126" s="137"/>
    </row>
    <row r="1127" spans="4:4">
      <c r="D1127" s="137"/>
    </row>
    <row r="1128" spans="4:4">
      <c r="D1128" s="137"/>
    </row>
    <row r="1129" spans="4:4">
      <c r="D1129" s="137"/>
    </row>
    <row r="1130" spans="4:4">
      <c r="D1130" s="137"/>
    </row>
    <row r="1131" spans="4:4">
      <c r="D1131" s="137"/>
    </row>
    <row r="1132" spans="4:4">
      <c r="D1132" s="137"/>
    </row>
    <row r="1133" spans="4:4">
      <c r="D1133" s="137"/>
    </row>
    <row r="1134" spans="4:4">
      <c r="D1134" s="137"/>
    </row>
    <row r="1135" spans="4:4">
      <c r="D1135" s="137"/>
    </row>
    <row r="1136" spans="4:4">
      <c r="D1136" s="137"/>
    </row>
    <row r="1137" spans="4:4">
      <c r="D1137" s="137"/>
    </row>
    <row r="1138" spans="4:4">
      <c r="D1138" s="137"/>
    </row>
    <row r="1139" spans="4:4">
      <c r="D1139" s="137"/>
    </row>
    <row r="1140" spans="4:4">
      <c r="D1140" s="137"/>
    </row>
    <row r="1141" spans="4:4">
      <c r="D1141" s="137"/>
    </row>
    <row r="1142" spans="4:4">
      <c r="D1142" s="137"/>
    </row>
    <row r="1143" spans="4:4">
      <c r="D1143" s="137"/>
    </row>
    <row r="1144" spans="4:4">
      <c r="D1144" s="137"/>
    </row>
    <row r="1145" spans="4:4">
      <c r="D1145" s="137"/>
    </row>
    <row r="1146" spans="4:4">
      <c r="D1146" s="137"/>
    </row>
    <row r="1147" spans="4:4">
      <c r="D1147" s="137"/>
    </row>
    <row r="1148" spans="4:4">
      <c r="D1148" s="137"/>
    </row>
    <row r="1149" spans="4:4">
      <c r="D1149" s="137"/>
    </row>
    <row r="1150" spans="4:4">
      <c r="D1150" s="137"/>
    </row>
    <row r="1151" spans="4:4">
      <c r="D1151" s="137"/>
    </row>
    <row r="1152" spans="4:4">
      <c r="D1152" s="137"/>
    </row>
    <row r="1153" spans="4:4">
      <c r="D1153" s="137"/>
    </row>
    <row r="1154" spans="4:4">
      <c r="D1154" s="137"/>
    </row>
    <row r="1155" spans="4:4">
      <c r="D1155" s="137"/>
    </row>
    <row r="1156" spans="4:4">
      <c r="D1156" s="137"/>
    </row>
    <row r="1157" spans="4:4">
      <c r="D1157" s="137"/>
    </row>
    <row r="1158" spans="4:4">
      <c r="D1158" s="137"/>
    </row>
    <row r="1159" spans="4:4">
      <c r="D1159" s="137"/>
    </row>
    <row r="1160" spans="4:4">
      <c r="D1160" s="137"/>
    </row>
    <row r="1161" spans="4:4">
      <c r="D1161" s="137"/>
    </row>
    <row r="1162" spans="4:4">
      <c r="D1162" s="137"/>
    </row>
    <row r="1163" spans="4:4">
      <c r="D1163" s="137"/>
    </row>
    <row r="1164" spans="4:4">
      <c r="D1164" s="137"/>
    </row>
    <row r="1165" spans="4:4">
      <c r="D1165" s="137"/>
    </row>
    <row r="1166" spans="4:4">
      <c r="D1166" s="137"/>
    </row>
    <row r="1167" spans="4:4">
      <c r="D1167" s="137"/>
    </row>
    <row r="1168" spans="4:4">
      <c r="D1168" s="137"/>
    </row>
    <row r="1169" spans="4:4">
      <c r="D1169" s="137"/>
    </row>
    <row r="1170" spans="4:4">
      <c r="D1170" s="137"/>
    </row>
    <row r="1171" spans="4:4">
      <c r="D1171" s="137"/>
    </row>
    <row r="1172" spans="4:4">
      <c r="D1172" s="137"/>
    </row>
    <row r="1173" spans="4:4">
      <c r="D1173" s="137"/>
    </row>
    <row r="1174" spans="4:4">
      <c r="D1174" s="137"/>
    </row>
    <row r="1175" spans="4:4">
      <c r="D1175" s="137"/>
    </row>
    <row r="1176" spans="4:4">
      <c r="D1176" s="137"/>
    </row>
    <row r="1177" spans="4:4">
      <c r="D1177" s="137"/>
    </row>
    <row r="1178" spans="4:4">
      <c r="D1178" s="137"/>
    </row>
    <row r="1179" spans="4:4">
      <c r="D1179" s="137"/>
    </row>
    <row r="1180" spans="4:4">
      <c r="D1180" s="137"/>
    </row>
    <row r="1181" spans="4:4">
      <c r="D1181" s="137"/>
    </row>
    <row r="1182" spans="4:4">
      <c r="D1182" s="137"/>
    </row>
    <row r="1183" spans="4:4">
      <c r="D1183" s="137"/>
    </row>
    <row r="1184" spans="4:4">
      <c r="D1184" s="137"/>
    </row>
    <row r="1185" spans="4:4">
      <c r="D1185" s="137"/>
    </row>
    <row r="1186" spans="4:4">
      <c r="D1186" s="137"/>
    </row>
    <row r="1187" spans="4:4">
      <c r="D1187" s="137"/>
    </row>
    <row r="1188" spans="4:4">
      <c r="D1188" s="137"/>
    </row>
    <row r="1189" spans="4:4">
      <c r="D1189" s="137"/>
    </row>
    <row r="1190" spans="4:4">
      <c r="D1190" s="137"/>
    </row>
    <row r="1191" spans="4:4">
      <c r="D1191" s="137"/>
    </row>
    <row r="1192" spans="4:4">
      <c r="D1192" s="137"/>
    </row>
    <row r="1193" spans="4:4">
      <c r="D1193" s="137"/>
    </row>
    <row r="1194" spans="4:4">
      <c r="D1194" s="137"/>
    </row>
    <row r="1195" spans="4:4">
      <c r="D1195" s="137"/>
    </row>
    <row r="1196" spans="4:4">
      <c r="D1196" s="137"/>
    </row>
    <row r="1197" spans="4:4">
      <c r="D1197" s="137"/>
    </row>
    <row r="1198" spans="4:4">
      <c r="D1198" s="137"/>
    </row>
    <row r="1199" spans="4:4">
      <c r="D1199" s="137"/>
    </row>
    <row r="1200" spans="4:4">
      <c r="D1200" s="137"/>
    </row>
    <row r="1201" spans="4:4">
      <c r="D1201" s="137"/>
    </row>
    <row r="1202" spans="4:4">
      <c r="D1202" s="137"/>
    </row>
    <row r="1203" spans="4:4">
      <c r="D1203" s="137"/>
    </row>
    <row r="1204" spans="4:4">
      <c r="D1204" s="137"/>
    </row>
    <row r="1205" spans="4:4">
      <c r="D1205" s="137"/>
    </row>
    <row r="1206" spans="4:4">
      <c r="D1206" s="137"/>
    </row>
    <row r="1207" spans="4:4">
      <c r="D1207" s="137"/>
    </row>
    <row r="1208" spans="4:4">
      <c r="D1208" s="137"/>
    </row>
    <row r="1209" spans="4:4">
      <c r="D1209" s="137"/>
    </row>
    <row r="1210" spans="4:4">
      <c r="D1210" s="137"/>
    </row>
    <row r="1211" spans="4:4">
      <c r="D1211" s="137"/>
    </row>
    <row r="1212" spans="4:4">
      <c r="D1212" s="137"/>
    </row>
    <row r="1213" spans="4:4">
      <c r="D1213" s="137"/>
    </row>
    <row r="1214" spans="4:4">
      <c r="D1214" s="137"/>
    </row>
    <row r="1215" spans="4:4">
      <c r="D1215" s="137"/>
    </row>
    <row r="1216" spans="4:4">
      <c r="D1216" s="137"/>
    </row>
    <row r="1217" spans="4:4">
      <c r="D1217" s="137"/>
    </row>
    <row r="1218" spans="4:4">
      <c r="D1218" s="137"/>
    </row>
    <row r="1219" spans="4:4">
      <c r="D1219" s="137"/>
    </row>
    <row r="1220" spans="4:4">
      <c r="D1220" s="137"/>
    </row>
    <row r="1221" spans="4:4">
      <c r="D1221" s="137"/>
    </row>
    <row r="1222" spans="4:4">
      <c r="D1222" s="137"/>
    </row>
    <row r="1223" spans="4:4">
      <c r="D1223" s="137"/>
    </row>
    <row r="1224" spans="4:4">
      <c r="D1224" s="137"/>
    </row>
    <row r="1225" spans="4:4">
      <c r="D1225" s="137"/>
    </row>
    <row r="1226" spans="4:4">
      <c r="D1226" s="137"/>
    </row>
    <row r="1227" spans="4:4">
      <c r="D1227" s="137"/>
    </row>
    <row r="1228" spans="4:4">
      <c r="D1228" s="137"/>
    </row>
    <row r="1229" spans="4:4">
      <c r="D1229" s="137"/>
    </row>
    <row r="1230" spans="4:4">
      <c r="D1230" s="137"/>
    </row>
    <row r="1231" spans="4:4">
      <c r="D1231" s="137"/>
    </row>
    <row r="1232" spans="4:4">
      <c r="D1232" s="137"/>
    </row>
    <row r="1233" spans="4:4">
      <c r="D1233" s="137"/>
    </row>
    <row r="1234" spans="4:4">
      <c r="D1234" s="137"/>
    </row>
    <row r="1235" spans="4:4">
      <c r="D1235" s="137"/>
    </row>
    <row r="1236" spans="4:4">
      <c r="D1236" s="137"/>
    </row>
    <row r="1237" spans="4:4">
      <c r="D1237" s="137"/>
    </row>
    <row r="1238" spans="4:4">
      <c r="D1238" s="137"/>
    </row>
    <row r="1239" spans="4:4">
      <c r="D1239" s="137"/>
    </row>
    <row r="1240" spans="4:4">
      <c r="D1240" s="137"/>
    </row>
    <row r="1241" spans="4:4">
      <c r="D1241" s="137"/>
    </row>
    <row r="1242" spans="4:4">
      <c r="D1242" s="137"/>
    </row>
    <row r="1243" spans="4:4">
      <c r="D1243" s="137"/>
    </row>
    <row r="1244" spans="4:4">
      <c r="D1244" s="137"/>
    </row>
    <row r="1245" spans="4:4">
      <c r="D1245" s="137"/>
    </row>
    <row r="1246" spans="4:4">
      <c r="D1246" s="137"/>
    </row>
    <row r="1247" spans="4:4">
      <c r="D1247" s="137"/>
    </row>
    <row r="1248" spans="4:4">
      <c r="D1248" s="137"/>
    </row>
    <row r="1249" spans="4:4">
      <c r="D1249" s="137"/>
    </row>
    <row r="1250" spans="4:4">
      <c r="D1250" s="137"/>
    </row>
    <row r="1251" spans="4:4">
      <c r="D1251" s="137"/>
    </row>
    <row r="1252" spans="4:4">
      <c r="D1252" s="137"/>
    </row>
    <row r="1253" spans="4:4">
      <c r="D1253" s="137"/>
    </row>
    <row r="1254" spans="4:4">
      <c r="D1254" s="137"/>
    </row>
    <row r="1255" spans="4:4">
      <c r="D1255" s="137"/>
    </row>
    <row r="1256" spans="4:4">
      <c r="D1256" s="137"/>
    </row>
    <row r="1257" spans="4:4">
      <c r="D1257" s="137"/>
    </row>
    <row r="1258" spans="4:4">
      <c r="D1258" s="137"/>
    </row>
    <row r="1259" spans="4:4">
      <c r="D1259" s="137"/>
    </row>
    <row r="1260" spans="4:4">
      <c r="D1260" s="137"/>
    </row>
    <row r="1261" spans="4:4">
      <c r="D1261" s="137"/>
    </row>
    <row r="1262" spans="4:4">
      <c r="D1262" s="137"/>
    </row>
    <row r="1263" spans="4:4">
      <c r="D1263" s="137"/>
    </row>
    <row r="1264" spans="4:4">
      <c r="D1264" s="137"/>
    </row>
    <row r="1265" spans="4:4">
      <c r="D1265" s="137"/>
    </row>
    <row r="1266" spans="4:4">
      <c r="D1266" s="137"/>
    </row>
    <row r="1267" spans="4:4">
      <c r="D1267" s="137"/>
    </row>
    <row r="1268" spans="4:4">
      <c r="D1268" s="137"/>
    </row>
    <row r="1269" spans="4:4">
      <c r="D1269" s="137"/>
    </row>
    <row r="1270" spans="4:4">
      <c r="D1270" s="137"/>
    </row>
    <row r="1271" spans="4:4">
      <c r="D1271" s="137"/>
    </row>
    <row r="1272" spans="4:4">
      <c r="D1272" s="137"/>
    </row>
    <row r="1273" spans="4:4">
      <c r="D1273" s="137"/>
    </row>
    <row r="1274" spans="4:4">
      <c r="D1274" s="137"/>
    </row>
    <row r="1275" spans="4:4">
      <c r="D1275" s="137"/>
    </row>
    <row r="1276" spans="4:4">
      <c r="D1276" s="137"/>
    </row>
    <row r="1277" spans="4:4">
      <c r="D1277" s="137"/>
    </row>
    <row r="1278" spans="4:4">
      <c r="D1278" s="137"/>
    </row>
    <row r="1279" spans="4:4">
      <c r="D1279" s="137"/>
    </row>
    <row r="1280" spans="4:4">
      <c r="D1280" s="137"/>
    </row>
    <row r="1281" spans="4:4">
      <c r="D1281" s="137"/>
    </row>
    <row r="1282" spans="4:4">
      <c r="D1282" s="137"/>
    </row>
    <row r="1283" spans="4:4">
      <c r="D1283" s="137"/>
    </row>
    <row r="1284" spans="4:4">
      <c r="D1284" s="137"/>
    </row>
    <row r="1285" spans="4:4">
      <c r="D1285" s="137"/>
    </row>
    <row r="1286" spans="4:4">
      <c r="D1286" s="137"/>
    </row>
    <row r="1287" spans="4:4">
      <c r="D1287" s="137"/>
    </row>
    <row r="1288" spans="4:4">
      <c r="D1288" s="137"/>
    </row>
    <row r="1289" spans="4:4">
      <c r="D1289" s="137"/>
    </row>
    <row r="1290" spans="4:4">
      <c r="D1290" s="137"/>
    </row>
    <row r="1291" spans="4:4">
      <c r="D1291" s="137"/>
    </row>
    <row r="1292" spans="4:4">
      <c r="D1292" s="137"/>
    </row>
    <row r="1293" spans="4:4">
      <c r="D1293" s="137"/>
    </row>
    <row r="1294" spans="4:4">
      <c r="D1294" s="137"/>
    </row>
    <row r="1295" spans="4:4">
      <c r="D1295" s="137"/>
    </row>
    <row r="1296" spans="4:4">
      <c r="D1296" s="137"/>
    </row>
    <row r="1297" spans="4:4">
      <c r="D1297" s="137"/>
    </row>
    <row r="1298" spans="4:4">
      <c r="D1298" s="137"/>
    </row>
    <row r="1299" spans="4:4">
      <c r="D1299" s="137"/>
    </row>
    <row r="1300" spans="4:4">
      <c r="D1300" s="137"/>
    </row>
    <row r="1301" spans="4:4">
      <c r="D1301" s="137"/>
    </row>
    <row r="1302" spans="4:4">
      <c r="D1302" s="137"/>
    </row>
    <row r="1303" spans="4:4">
      <c r="D1303" s="137"/>
    </row>
    <row r="1304" spans="4:4">
      <c r="D1304" s="137"/>
    </row>
    <row r="1305" spans="4:4">
      <c r="D1305" s="137"/>
    </row>
    <row r="1306" spans="4:4">
      <c r="D1306" s="137"/>
    </row>
    <row r="1307" spans="4:4">
      <c r="D1307" s="137"/>
    </row>
    <row r="1308" spans="4:4">
      <c r="D1308" s="137"/>
    </row>
    <row r="1309" spans="4:4">
      <c r="D1309" s="137"/>
    </row>
    <row r="1310" spans="4:4">
      <c r="D1310" s="137"/>
    </row>
    <row r="1311" spans="4:4">
      <c r="D1311" s="137"/>
    </row>
    <row r="1312" spans="4:4">
      <c r="D1312" s="137"/>
    </row>
    <row r="1313" spans="4:4">
      <c r="D1313" s="137"/>
    </row>
    <row r="1314" spans="4:4">
      <c r="D1314" s="137"/>
    </row>
    <row r="1315" spans="4:4">
      <c r="D1315" s="137"/>
    </row>
    <row r="1316" spans="4:4">
      <c r="D1316" s="137"/>
    </row>
    <row r="1317" spans="4:4">
      <c r="D1317" s="137"/>
    </row>
    <row r="1318" spans="4:4">
      <c r="D1318" s="137"/>
    </row>
    <row r="1319" spans="4:4">
      <c r="D1319" s="137"/>
    </row>
    <row r="1320" spans="4:4">
      <c r="D1320" s="137"/>
    </row>
    <row r="1321" spans="4:4">
      <c r="D1321" s="137"/>
    </row>
    <row r="1322" spans="4:4">
      <c r="D1322" s="137"/>
    </row>
    <row r="1323" spans="4:4">
      <c r="D1323" s="137"/>
    </row>
    <row r="1324" spans="4:4">
      <c r="D1324" s="137"/>
    </row>
    <row r="1325" spans="4:4">
      <c r="D1325" s="137"/>
    </row>
    <row r="1326" spans="4:4">
      <c r="D1326" s="137"/>
    </row>
    <row r="1327" spans="4:4">
      <c r="D1327" s="137"/>
    </row>
    <row r="1328" spans="4:4">
      <c r="D1328" s="137"/>
    </row>
    <row r="1329" spans="4:4">
      <c r="D1329" s="137"/>
    </row>
    <row r="1330" spans="4:4">
      <c r="D1330" s="137"/>
    </row>
    <row r="1331" spans="4:4">
      <c r="D1331" s="137"/>
    </row>
    <row r="1332" spans="4:4">
      <c r="D1332" s="137"/>
    </row>
    <row r="1333" spans="4:4">
      <c r="D1333" s="137"/>
    </row>
    <row r="1334" spans="4:4">
      <c r="D1334" s="137"/>
    </row>
    <row r="1335" spans="4:4">
      <c r="D1335" s="137"/>
    </row>
    <row r="1336" spans="4:4">
      <c r="D1336" s="137"/>
    </row>
    <row r="1337" spans="4:4">
      <c r="D1337" s="137"/>
    </row>
    <row r="1338" spans="4:4">
      <c r="D1338" s="137"/>
    </row>
    <row r="1339" spans="4:4">
      <c r="D1339" s="137"/>
    </row>
    <row r="1340" spans="4:4">
      <c r="D1340" s="137"/>
    </row>
    <row r="1341" spans="4:4">
      <c r="D1341" s="137"/>
    </row>
    <row r="1342" spans="4:4">
      <c r="D1342" s="137"/>
    </row>
    <row r="1343" spans="4:4">
      <c r="D1343" s="137"/>
    </row>
    <row r="1344" spans="4:4">
      <c r="D1344" s="137"/>
    </row>
    <row r="1345" spans="4:4">
      <c r="D1345" s="137"/>
    </row>
    <row r="1346" spans="4:4">
      <c r="D1346" s="137"/>
    </row>
    <row r="1347" spans="4:4">
      <c r="D1347" s="137"/>
    </row>
    <row r="1348" spans="4:4">
      <c r="D1348" s="137"/>
    </row>
    <row r="1349" spans="4:4">
      <c r="D1349" s="137"/>
    </row>
    <row r="1350" spans="4:4">
      <c r="D1350" s="137"/>
    </row>
    <row r="1351" spans="4:4">
      <c r="D1351" s="137"/>
    </row>
    <row r="1352" spans="4:4">
      <c r="D1352" s="137"/>
    </row>
    <row r="1353" spans="4:4">
      <c r="D1353" s="137"/>
    </row>
    <row r="1354" spans="4:4">
      <c r="D1354" s="137"/>
    </row>
    <row r="1355" spans="4:4">
      <c r="D1355" s="137"/>
    </row>
    <row r="1356" spans="4:4">
      <c r="D1356" s="137"/>
    </row>
    <row r="1357" spans="4:4">
      <c r="D1357" s="137"/>
    </row>
    <row r="1358" spans="4:4">
      <c r="D1358" s="137"/>
    </row>
    <row r="1359" spans="4:4">
      <c r="D1359" s="137"/>
    </row>
    <row r="1360" spans="4:4">
      <c r="D1360" s="137"/>
    </row>
    <row r="1361" spans="4:4">
      <c r="D1361" s="137"/>
    </row>
    <row r="1362" spans="4:4">
      <c r="D1362" s="137"/>
    </row>
    <row r="1363" spans="4:4">
      <c r="D1363" s="137"/>
    </row>
    <row r="1364" spans="4:4">
      <c r="D1364" s="137"/>
    </row>
    <row r="1365" spans="4:4">
      <c r="D1365" s="137"/>
    </row>
    <row r="1366" spans="4:4">
      <c r="D1366" s="137"/>
    </row>
    <row r="1367" spans="4:4">
      <c r="D1367" s="137"/>
    </row>
    <row r="1368" spans="4:4">
      <c r="D1368" s="137"/>
    </row>
    <row r="1369" spans="4:4">
      <c r="D1369" s="137"/>
    </row>
    <row r="1370" spans="4:4">
      <c r="D1370" s="137"/>
    </row>
    <row r="1371" spans="4:4">
      <c r="D1371" s="137"/>
    </row>
    <row r="1372" spans="4:4">
      <c r="D1372" s="137"/>
    </row>
    <row r="1373" spans="4:4">
      <c r="D1373" s="137"/>
    </row>
    <row r="1374" spans="4:4">
      <c r="D1374" s="137"/>
    </row>
    <row r="1375" spans="4:4">
      <c r="D1375" s="137"/>
    </row>
    <row r="1376" spans="4:4">
      <c r="D1376" s="137"/>
    </row>
    <row r="1377" spans="4:4">
      <c r="D1377" s="137"/>
    </row>
    <row r="1378" spans="4:4">
      <c r="D1378" s="137"/>
    </row>
    <row r="1379" spans="4:4">
      <c r="D1379" s="137"/>
    </row>
    <row r="1380" spans="4:4">
      <c r="D1380" s="137"/>
    </row>
    <row r="1381" spans="4:4">
      <c r="D1381" s="137"/>
    </row>
    <row r="1382" spans="4:4">
      <c r="D1382" s="137"/>
    </row>
    <row r="1383" spans="4:4">
      <c r="D1383" s="137"/>
    </row>
    <row r="1384" spans="4:4">
      <c r="D1384" s="137"/>
    </row>
    <row r="1385" spans="4:4">
      <c r="D1385" s="137"/>
    </row>
    <row r="1386" spans="4:4">
      <c r="D1386" s="137"/>
    </row>
    <row r="1387" spans="4:4">
      <c r="D1387" s="137"/>
    </row>
    <row r="1388" spans="4:4">
      <c r="D1388" s="137"/>
    </row>
    <row r="1389" spans="4:4">
      <c r="D1389" s="137"/>
    </row>
    <row r="1390" spans="4:4">
      <c r="D1390" s="137"/>
    </row>
    <row r="1391" spans="4:4">
      <c r="D1391" s="137"/>
    </row>
    <row r="1392" spans="4:4">
      <c r="D1392" s="137"/>
    </row>
    <row r="1393" spans="4:4">
      <c r="D1393" s="137"/>
    </row>
    <row r="1394" spans="4:4">
      <c r="D1394" s="137"/>
    </row>
    <row r="1395" spans="4:4">
      <c r="D1395" s="137"/>
    </row>
    <row r="1396" spans="4:4">
      <c r="D1396" s="137"/>
    </row>
    <row r="1397" spans="4:4">
      <c r="D1397" s="137"/>
    </row>
    <row r="1398" spans="4:4">
      <c r="D1398" s="137"/>
    </row>
    <row r="1399" spans="4:4">
      <c r="D1399" s="137"/>
    </row>
    <row r="1400" spans="4:4">
      <c r="D1400" s="137"/>
    </row>
    <row r="1401" spans="4:4">
      <c r="D1401" s="137"/>
    </row>
    <row r="1402" spans="4:4">
      <c r="D1402" s="137"/>
    </row>
    <row r="1403" spans="4:4">
      <c r="D1403" s="137"/>
    </row>
    <row r="1404" spans="4:4">
      <c r="D1404" s="137"/>
    </row>
    <row r="1405" spans="4:4">
      <c r="D1405" s="137"/>
    </row>
    <row r="1406" spans="4:4">
      <c r="D1406" s="137"/>
    </row>
    <row r="1407" spans="4:4">
      <c r="D1407" s="137"/>
    </row>
    <row r="1408" spans="4:4">
      <c r="D1408" s="137"/>
    </row>
    <row r="1409" spans="4:4">
      <c r="D1409" s="137"/>
    </row>
    <row r="1410" spans="4:4">
      <c r="D1410" s="137"/>
    </row>
    <row r="1411" spans="4:4">
      <c r="D1411" s="137"/>
    </row>
    <row r="1412" spans="4:4">
      <c r="D1412" s="137"/>
    </row>
    <row r="1413" spans="4:4">
      <c r="D1413" s="137"/>
    </row>
    <row r="1414" spans="4:4">
      <c r="D1414" s="137"/>
    </row>
    <row r="1415" spans="4:4">
      <c r="D1415" s="137"/>
    </row>
    <row r="1416" spans="4:4">
      <c r="D1416" s="137"/>
    </row>
    <row r="1417" spans="4:4">
      <c r="D1417" s="137"/>
    </row>
    <row r="1418" spans="4:4">
      <c r="D1418" s="137"/>
    </row>
    <row r="1419" spans="4:4">
      <c r="D1419" s="137"/>
    </row>
    <row r="1420" spans="4:4">
      <c r="D1420" s="137"/>
    </row>
    <row r="1421" spans="4:4">
      <c r="D1421" s="137"/>
    </row>
    <row r="1422" spans="4:4">
      <c r="D1422" s="137"/>
    </row>
    <row r="1423" spans="4:4">
      <c r="D1423" s="137"/>
    </row>
    <row r="1424" spans="4:4">
      <c r="D1424" s="137"/>
    </row>
    <row r="1425" spans="4:4">
      <c r="D1425" s="137"/>
    </row>
    <row r="1426" spans="4:4">
      <c r="D1426" s="137"/>
    </row>
    <row r="1427" spans="4:4">
      <c r="D1427" s="137"/>
    </row>
    <row r="1428" spans="4:4">
      <c r="D1428" s="137"/>
    </row>
    <row r="1429" spans="4:4">
      <c r="D1429" s="137"/>
    </row>
    <row r="1430" spans="4:4">
      <c r="D1430" s="137"/>
    </row>
    <row r="1431" spans="4:4">
      <c r="D1431" s="137"/>
    </row>
    <row r="1432" spans="4:4">
      <c r="D1432" s="137"/>
    </row>
    <row r="1433" spans="4:4">
      <c r="D1433" s="137"/>
    </row>
    <row r="1434" spans="4:4">
      <c r="D1434" s="137"/>
    </row>
    <row r="1435" spans="4:4">
      <c r="D1435" s="137"/>
    </row>
    <row r="1436" spans="4:4">
      <c r="D1436" s="137"/>
    </row>
    <row r="1437" spans="4:4">
      <c r="D1437" s="137"/>
    </row>
    <row r="1438" spans="4:4">
      <c r="D1438" s="137"/>
    </row>
    <row r="1439" spans="4:4">
      <c r="D1439" s="137"/>
    </row>
    <row r="1440" spans="4:4">
      <c r="D1440" s="137"/>
    </row>
    <row r="1441" spans="4:4">
      <c r="D1441" s="137"/>
    </row>
    <row r="1442" spans="4:4">
      <c r="D1442" s="137"/>
    </row>
    <row r="1443" spans="4:4">
      <c r="D1443" s="137"/>
    </row>
    <row r="1444" spans="4:4">
      <c r="D1444" s="137"/>
    </row>
    <row r="1445" spans="4:4">
      <c r="D1445" s="137"/>
    </row>
    <row r="1446" spans="4:4">
      <c r="D1446" s="137"/>
    </row>
    <row r="1447" spans="4:4">
      <c r="D1447" s="137"/>
    </row>
    <row r="1448" spans="4:4">
      <c r="D1448" s="137"/>
    </row>
    <row r="1449" spans="4:4">
      <c r="D1449" s="137"/>
    </row>
    <row r="1450" spans="4:4">
      <c r="D1450" s="137"/>
    </row>
    <row r="1451" spans="4:4">
      <c r="D1451" s="137"/>
    </row>
    <row r="1452" spans="4:4">
      <c r="D1452" s="137"/>
    </row>
    <row r="1453" spans="4:4">
      <c r="D1453" s="137"/>
    </row>
    <row r="1454" spans="4:4">
      <c r="D1454" s="137"/>
    </row>
    <row r="1455" spans="4:4">
      <c r="D1455" s="137"/>
    </row>
    <row r="1456" spans="4:4">
      <c r="D1456" s="137"/>
    </row>
    <row r="1457" spans="4:4">
      <c r="D1457" s="137"/>
    </row>
    <row r="1458" spans="4:4">
      <c r="D1458" s="137"/>
    </row>
    <row r="1459" spans="4:4">
      <c r="D1459" s="137"/>
    </row>
    <row r="1460" spans="4:4">
      <c r="D1460" s="137"/>
    </row>
    <row r="1461" spans="4:4">
      <c r="D1461" s="137"/>
    </row>
    <row r="1462" spans="4:4">
      <c r="D1462" s="137"/>
    </row>
    <row r="1463" spans="4:4">
      <c r="D1463" s="137"/>
    </row>
    <row r="1464" spans="4:4">
      <c r="D1464" s="137"/>
    </row>
    <row r="1465" spans="4:4">
      <c r="D1465" s="137"/>
    </row>
    <row r="1466" spans="4:4">
      <c r="D1466" s="137"/>
    </row>
    <row r="1467" spans="4:4">
      <c r="D1467" s="137"/>
    </row>
    <row r="1468" spans="4:4">
      <c r="D1468" s="137"/>
    </row>
    <row r="1469" spans="4:4">
      <c r="D1469" s="137"/>
    </row>
    <row r="1470" spans="4:4">
      <c r="D1470" s="137"/>
    </row>
    <row r="1471" spans="4:4">
      <c r="D1471" s="137"/>
    </row>
    <row r="1472" spans="4:4">
      <c r="D1472" s="137"/>
    </row>
    <row r="1473" spans="4:4">
      <c r="D1473" s="137"/>
    </row>
    <row r="1474" spans="4:4">
      <c r="D1474" s="137"/>
    </row>
    <row r="1475" spans="4:4">
      <c r="D1475" s="137"/>
    </row>
    <row r="1476" spans="4:4">
      <c r="D1476" s="137"/>
    </row>
    <row r="1477" spans="4:4">
      <c r="D1477" s="137"/>
    </row>
    <row r="1478" spans="4:4">
      <c r="D1478" s="137"/>
    </row>
    <row r="1479" spans="4:4">
      <c r="D1479" s="137"/>
    </row>
    <row r="1480" spans="4:4">
      <c r="D1480" s="137"/>
    </row>
    <row r="1481" spans="4:4">
      <c r="D1481" s="137"/>
    </row>
    <row r="1482" spans="4:4">
      <c r="D1482" s="137"/>
    </row>
    <row r="1483" spans="4:4">
      <c r="D1483" s="137"/>
    </row>
    <row r="1484" spans="4:4">
      <c r="D1484" s="137"/>
    </row>
    <row r="1485" spans="4:4">
      <c r="D1485" s="137"/>
    </row>
    <row r="1486" spans="4:4">
      <c r="D1486" s="137"/>
    </row>
    <row r="1487" spans="4:4">
      <c r="D1487" s="137"/>
    </row>
    <row r="1488" spans="4:4">
      <c r="D1488" s="137"/>
    </row>
    <row r="1489" spans="4:4">
      <c r="D1489" s="137"/>
    </row>
    <row r="1490" spans="4:4">
      <c r="D1490" s="137"/>
    </row>
    <row r="1491" spans="4:4">
      <c r="D1491" s="137"/>
    </row>
    <row r="1492" spans="4:4">
      <c r="D1492" s="137"/>
    </row>
    <row r="1493" spans="4:4">
      <c r="D1493" s="137"/>
    </row>
    <row r="1494" spans="4:4">
      <c r="D1494" s="137"/>
    </row>
    <row r="1495" spans="4:4">
      <c r="D1495" s="137"/>
    </row>
    <row r="1496" spans="4:4">
      <c r="D1496" s="137"/>
    </row>
    <row r="1497" spans="4:4">
      <c r="D1497" s="137"/>
    </row>
    <row r="1498" spans="4:4">
      <c r="D1498" s="137"/>
    </row>
    <row r="1499" spans="4:4">
      <c r="D1499" s="137"/>
    </row>
    <row r="1500" spans="4:4">
      <c r="D1500" s="137"/>
    </row>
    <row r="1501" spans="4:4">
      <c r="D1501" s="137"/>
    </row>
    <row r="1502" spans="4:4">
      <c r="D1502" s="137"/>
    </row>
    <row r="1503" spans="4:4">
      <c r="D1503" s="137"/>
    </row>
    <row r="1504" spans="4:4">
      <c r="D1504" s="137"/>
    </row>
    <row r="1505" spans="4:4">
      <c r="D1505" s="137"/>
    </row>
    <row r="1506" spans="4:4">
      <c r="D1506" s="137"/>
    </row>
    <row r="1507" spans="4:4">
      <c r="D1507" s="137"/>
    </row>
    <row r="1508" spans="4:4">
      <c r="D1508" s="137"/>
    </row>
    <row r="1509" spans="4:4">
      <c r="D1509" s="137"/>
    </row>
    <row r="1510" spans="4:4">
      <c r="D1510" s="137"/>
    </row>
    <row r="1511" spans="4:4">
      <c r="D1511" s="137"/>
    </row>
    <row r="1512" spans="4:4">
      <c r="D1512" s="137"/>
    </row>
    <row r="1513" spans="4:4">
      <c r="D1513" s="137"/>
    </row>
    <row r="1514" spans="4:4">
      <c r="D1514" s="137"/>
    </row>
    <row r="1515" spans="4:4">
      <c r="D1515" s="137"/>
    </row>
    <row r="1516" spans="4:4">
      <c r="D1516" s="137"/>
    </row>
    <row r="1517" spans="4:4">
      <c r="D1517" s="137"/>
    </row>
    <row r="1518" spans="4:4">
      <c r="D1518" s="137"/>
    </row>
    <row r="1519" spans="4:4">
      <c r="D1519" s="137"/>
    </row>
    <row r="1520" spans="4:4">
      <c r="D1520" s="137"/>
    </row>
    <row r="1521" spans="4:4">
      <c r="D1521" s="137"/>
    </row>
    <row r="1522" spans="4:4">
      <c r="D1522" s="137"/>
    </row>
    <row r="1523" spans="4:4">
      <c r="D1523" s="137"/>
    </row>
    <row r="1524" spans="4:4">
      <c r="D1524" s="137"/>
    </row>
    <row r="1525" spans="4:4">
      <c r="D1525" s="137"/>
    </row>
    <row r="1526" spans="4:4">
      <c r="D1526" s="137"/>
    </row>
    <row r="1527" spans="4:4">
      <c r="D1527" s="137"/>
    </row>
    <row r="1528" spans="4:4">
      <c r="D1528" s="137"/>
    </row>
    <row r="1529" spans="4:4">
      <c r="D1529" s="137"/>
    </row>
    <row r="1530" spans="4:4">
      <c r="D1530" s="137"/>
    </row>
    <row r="1531" spans="4:4">
      <c r="D1531" s="137"/>
    </row>
    <row r="1532" spans="4:4">
      <c r="D1532" s="137"/>
    </row>
    <row r="1533" spans="4:4">
      <c r="D1533" s="137"/>
    </row>
    <row r="1534" spans="4:4">
      <c r="D1534" s="137"/>
    </row>
    <row r="1535" spans="4:4">
      <c r="D1535" s="137"/>
    </row>
    <row r="1536" spans="4:4">
      <c r="D1536" s="137"/>
    </row>
    <row r="1537" spans="4:4">
      <c r="D1537" s="137"/>
    </row>
    <row r="1538" spans="4:4">
      <c r="D1538" s="137"/>
    </row>
    <row r="1539" spans="4:4">
      <c r="D1539" s="137"/>
    </row>
    <row r="1540" spans="4:4">
      <c r="D1540" s="137"/>
    </row>
    <row r="1541" spans="4:4">
      <c r="D1541" s="137"/>
    </row>
    <row r="1542" spans="4:4">
      <c r="D1542" s="137"/>
    </row>
    <row r="1543" spans="4:4">
      <c r="D1543" s="137"/>
    </row>
    <row r="1544" spans="4:4">
      <c r="D1544" s="137"/>
    </row>
    <row r="1545" spans="4:4">
      <c r="D1545" s="137"/>
    </row>
    <row r="1546" spans="4:4">
      <c r="D1546" s="137"/>
    </row>
    <row r="1547" spans="4:4">
      <c r="D1547" s="137"/>
    </row>
    <row r="1548" spans="4:4">
      <c r="D1548" s="137"/>
    </row>
    <row r="1549" spans="4:4">
      <c r="D1549" s="137"/>
    </row>
    <row r="1550" spans="4:4">
      <c r="D1550" s="137"/>
    </row>
    <row r="1551" spans="4:4">
      <c r="D1551" s="137"/>
    </row>
    <row r="1552" spans="4:4">
      <c r="D1552" s="137"/>
    </row>
    <row r="1553" spans="4:4">
      <c r="D1553" s="137"/>
    </row>
    <row r="1554" spans="4:4">
      <c r="D1554" s="137"/>
    </row>
    <row r="1555" spans="4:4">
      <c r="D1555" s="137"/>
    </row>
    <row r="1556" spans="4:4">
      <c r="D1556" s="137"/>
    </row>
    <row r="1557" spans="4:4">
      <c r="D1557" s="137"/>
    </row>
    <row r="1558" spans="4:4">
      <c r="D1558" s="137"/>
    </row>
    <row r="1559" spans="4:4">
      <c r="D1559" s="137"/>
    </row>
    <row r="1560" spans="4:4">
      <c r="D1560" s="137"/>
    </row>
    <row r="1561" spans="4:4">
      <c r="D1561" s="137"/>
    </row>
    <row r="1562" spans="4:4">
      <c r="D1562" s="137"/>
    </row>
    <row r="1563" spans="4:4">
      <c r="D1563" s="137"/>
    </row>
    <row r="1564" spans="4:4">
      <c r="D1564" s="137"/>
    </row>
    <row r="1565" spans="4:4">
      <c r="D1565" s="137"/>
    </row>
    <row r="1566" spans="4:4">
      <c r="D1566" s="137"/>
    </row>
    <row r="1567" spans="4:4">
      <c r="D1567" s="137"/>
    </row>
    <row r="1568" spans="4:4">
      <c r="D1568" s="137"/>
    </row>
    <row r="1569" spans="4:4">
      <c r="D1569" s="137"/>
    </row>
    <row r="1570" spans="4:4">
      <c r="D1570" s="137"/>
    </row>
    <row r="1571" spans="4:4">
      <c r="D1571" s="137"/>
    </row>
    <row r="1572" spans="4:4">
      <c r="D1572" s="137"/>
    </row>
    <row r="1573" spans="4:4">
      <c r="D1573" s="137"/>
    </row>
    <row r="1574" spans="4:4">
      <c r="D1574" s="137"/>
    </row>
    <row r="1575" spans="4:4">
      <c r="D1575" s="137"/>
    </row>
    <row r="1576" spans="4:4">
      <c r="D1576" s="137"/>
    </row>
    <row r="1577" spans="4:4">
      <c r="D1577" s="137"/>
    </row>
    <row r="1578" spans="4:4">
      <c r="D1578" s="137"/>
    </row>
    <row r="1579" spans="4:4">
      <c r="D1579" s="137"/>
    </row>
    <row r="1580" spans="4:4">
      <c r="D1580" s="137"/>
    </row>
    <row r="1581" spans="4:4">
      <c r="D1581" s="137"/>
    </row>
    <row r="1582" spans="4:4">
      <c r="D1582" s="137"/>
    </row>
    <row r="1583" spans="4:4">
      <c r="D1583" s="137"/>
    </row>
    <row r="1584" spans="4:4">
      <c r="D1584" s="137"/>
    </row>
    <row r="1585" spans="4:4">
      <c r="D1585" s="137"/>
    </row>
    <row r="1586" spans="4:4">
      <c r="D1586" s="137"/>
    </row>
    <row r="1587" spans="4:4">
      <c r="D1587" s="137"/>
    </row>
    <row r="1588" spans="4:4">
      <c r="D1588" s="137"/>
    </row>
    <row r="1589" spans="4:4">
      <c r="D1589" s="137"/>
    </row>
    <row r="1590" spans="4:4">
      <c r="D1590" s="137"/>
    </row>
    <row r="1591" spans="4:4">
      <c r="D1591" s="137"/>
    </row>
    <row r="1592" spans="4:4">
      <c r="D1592" s="137"/>
    </row>
    <row r="1593" spans="4:4">
      <c r="D1593" s="137"/>
    </row>
    <row r="1594" spans="4:4">
      <c r="D1594" s="137"/>
    </row>
    <row r="1595" spans="4:4">
      <c r="D1595" s="137"/>
    </row>
    <row r="1596" spans="4:4">
      <c r="D1596" s="137"/>
    </row>
    <row r="1597" spans="4:4">
      <c r="D1597" s="137"/>
    </row>
    <row r="1598" spans="4:4">
      <c r="D1598" s="137"/>
    </row>
    <row r="1599" spans="4:4">
      <c r="D1599" s="137"/>
    </row>
    <row r="1600" spans="4:4">
      <c r="D1600" s="137"/>
    </row>
    <row r="1601" spans="4:4">
      <c r="D1601" s="137"/>
    </row>
    <row r="1602" spans="4:4">
      <c r="D1602" s="137"/>
    </row>
    <row r="1603" spans="4:4">
      <c r="D1603" s="137"/>
    </row>
    <row r="1604" spans="4:4">
      <c r="D1604" s="137"/>
    </row>
    <row r="1605" spans="4:4">
      <c r="D1605" s="137"/>
    </row>
    <row r="1606" spans="4:4">
      <c r="D1606" s="137"/>
    </row>
    <row r="1607" spans="4:4">
      <c r="D1607" s="137"/>
    </row>
    <row r="1608" spans="4:4">
      <c r="D1608" s="137"/>
    </row>
    <row r="1609" spans="4:4">
      <c r="D1609" s="137"/>
    </row>
    <row r="1610" spans="4:4">
      <c r="D1610" s="137"/>
    </row>
    <row r="1611" spans="4:4">
      <c r="D1611" s="137"/>
    </row>
    <row r="1612" spans="4:4">
      <c r="D1612" s="137"/>
    </row>
    <row r="1613" spans="4:4">
      <c r="D1613" s="137"/>
    </row>
    <row r="1614" spans="4:4">
      <c r="D1614" s="137"/>
    </row>
    <row r="1615" spans="4:4">
      <c r="D1615" s="137"/>
    </row>
    <row r="1616" spans="4:4">
      <c r="D1616" s="137"/>
    </row>
    <row r="1617" spans="4:4">
      <c r="D1617" s="137"/>
    </row>
    <row r="1618" spans="4:4">
      <c r="D1618" s="137"/>
    </row>
    <row r="1619" spans="4:4">
      <c r="D1619" s="137"/>
    </row>
    <row r="1620" spans="4:4">
      <c r="D1620" s="137"/>
    </row>
    <row r="1621" spans="4:4">
      <c r="D1621" s="137"/>
    </row>
    <row r="1622" spans="4:4">
      <c r="D1622" s="137"/>
    </row>
    <row r="1623" spans="4:4">
      <c r="D1623" s="137"/>
    </row>
    <row r="1624" spans="4:4">
      <c r="D1624" s="137"/>
    </row>
    <row r="1625" spans="4:4">
      <c r="D1625" s="137"/>
    </row>
    <row r="1626" spans="4:4">
      <c r="D1626" s="137"/>
    </row>
    <row r="1627" spans="4:4">
      <c r="D1627" s="137"/>
    </row>
    <row r="1628" spans="4:4">
      <c r="D1628" s="137"/>
    </row>
    <row r="1629" spans="4:4">
      <c r="D1629" s="137"/>
    </row>
    <row r="1630" spans="4:4">
      <c r="D1630" s="137"/>
    </row>
    <row r="1631" spans="4:4">
      <c r="D1631" s="137"/>
    </row>
    <row r="1632" spans="4:4">
      <c r="D1632" s="137"/>
    </row>
    <row r="1633" spans="4:4">
      <c r="D1633" s="137"/>
    </row>
    <row r="1634" spans="4:4">
      <c r="D1634" s="137"/>
    </row>
    <row r="1635" spans="4:4">
      <c r="D1635" s="137"/>
    </row>
    <row r="1636" spans="4:4">
      <c r="D1636" s="137"/>
    </row>
    <row r="1637" spans="4:4">
      <c r="D1637" s="137"/>
    </row>
    <row r="1638" spans="4:4">
      <c r="D1638" s="137"/>
    </row>
    <row r="1639" spans="4:4">
      <c r="D1639" s="137"/>
    </row>
    <row r="1640" spans="4:4">
      <c r="D1640" s="137"/>
    </row>
    <row r="1641" spans="4:4">
      <c r="D1641" s="137"/>
    </row>
    <row r="1642" spans="4:4">
      <c r="D1642" s="137"/>
    </row>
    <row r="1643" spans="4:4">
      <c r="D1643" s="137"/>
    </row>
    <row r="1644" spans="4:4">
      <c r="D1644" s="137"/>
    </row>
    <row r="1645" spans="4:4">
      <c r="D1645" s="137"/>
    </row>
    <row r="1646" spans="4:4">
      <c r="D1646" s="137"/>
    </row>
    <row r="1647" spans="4:4">
      <c r="D1647" s="137"/>
    </row>
    <row r="1648" spans="4:4">
      <c r="D1648" s="137"/>
    </row>
    <row r="1649" spans="4:4">
      <c r="D1649" s="137"/>
    </row>
    <row r="1650" spans="4:4">
      <c r="D1650" s="137"/>
    </row>
    <row r="1651" spans="4:4">
      <c r="D1651" s="137"/>
    </row>
    <row r="1652" spans="4:4">
      <c r="D1652" s="137"/>
    </row>
    <row r="1653" spans="4:4">
      <c r="D1653" s="137"/>
    </row>
    <row r="1654" spans="4:4">
      <c r="D1654" s="137"/>
    </row>
    <row r="1655" spans="4:4">
      <c r="D1655" s="137"/>
    </row>
    <row r="1656" spans="4:4">
      <c r="D1656" s="137"/>
    </row>
    <row r="1657" spans="4:4">
      <c r="D1657" s="137"/>
    </row>
    <row r="1658" spans="4:4">
      <c r="D1658" s="137"/>
    </row>
    <row r="1659" spans="4:4">
      <c r="D1659" s="137"/>
    </row>
    <row r="1660" spans="4:4">
      <c r="D1660" s="137"/>
    </row>
    <row r="1661" spans="4:4">
      <c r="D1661" s="137"/>
    </row>
    <row r="1662" spans="4:4">
      <c r="D1662" s="137"/>
    </row>
    <row r="1663" spans="4:4">
      <c r="D1663" s="137"/>
    </row>
    <row r="1664" spans="4:4">
      <c r="D1664" s="137"/>
    </row>
    <row r="1665" spans="4:4">
      <c r="D1665" s="137"/>
    </row>
    <row r="1666" spans="4:4">
      <c r="D1666" s="137"/>
    </row>
    <row r="1667" spans="4:4">
      <c r="D1667" s="137"/>
    </row>
    <row r="1668" spans="4:4">
      <c r="D1668" s="137"/>
    </row>
    <row r="1669" spans="4:4">
      <c r="D1669" s="137"/>
    </row>
    <row r="1670" spans="4:4">
      <c r="D1670" s="137"/>
    </row>
    <row r="1671" spans="4:4">
      <c r="D1671" s="137"/>
    </row>
    <row r="1672" spans="4:4">
      <c r="D1672" s="137"/>
    </row>
    <row r="1673" spans="4:4">
      <c r="D1673" s="137"/>
    </row>
    <row r="1674" spans="4:4">
      <c r="D1674" s="137"/>
    </row>
    <row r="1675" spans="4:4">
      <c r="D1675" s="137"/>
    </row>
    <row r="1676" spans="4:4">
      <c r="D1676" s="137"/>
    </row>
    <row r="1677" spans="4:4">
      <c r="D1677" s="137"/>
    </row>
    <row r="1678" spans="4:4">
      <c r="D1678" s="137"/>
    </row>
    <row r="1679" spans="4:4">
      <c r="D1679" s="137"/>
    </row>
    <row r="1680" spans="4:4">
      <c r="D1680" s="137"/>
    </row>
    <row r="1681" spans="4:4">
      <c r="D1681" s="137"/>
    </row>
    <row r="1682" spans="4:4">
      <c r="D1682" s="137"/>
    </row>
    <row r="1683" spans="4:4">
      <c r="D1683" s="137"/>
    </row>
    <row r="1684" spans="4:4">
      <c r="D1684" s="137"/>
    </row>
    <row r="1685" spans="4:4">
      <c r="D1685" s="137"/>
    </row>
    <row r="1686" spans="4:4">
      <c r="D1686" s="137"/>
    </row>
    <row r="1687" spans="4:4">
      <c r="D1687" s="137"/>
    </row>
    <row r="1688" spans="4:4">
      <c r="D1688" s="137"/>
    </row>
    <row r="1689" spans="4:4">
      <c r="D1689" s="137"/>
    </row>
    <row r="1690" spans="4:4">
      <c r="D1690" s="137"/>
    </row>
    <row r="1691" spans="4:4">
      <c r="D1691" s="137"/>
    </row>
    <row r="1692" spans="4:4">
      <c r="D1692" s="137"/>
    </row>
    <row r="1693" spans="4:4">
      <c r="D1693" s="137"/>
    </row>
    <row r="1694" spans="4:4">
      <c r="D1694" s="137"/>
    </row>
    <row r="1695" spans="4:4">
      <c r="D1695" s="137"/>
    </row>
    <row r="1696" spans="4:4">
      <c r="D1696" s="137"/>
    </row>
    <row r="1697" spans="4:4">
      <c r="D1697" s="137"/>
    </row>
    <row r="1698" spans="4:4">
      <c r="D1698" s="137"/>
    </row>
    <row r="1699" spans="4:4">
      <c r="D1699" s="137"/>
    </row>
    <row r="1700" spans="4:4">
      <c r="D1700" s="137"/>
    </row>
    <row r="1701" spans="4:4">
      <c r="D1701" s="137"/>
    </row>
    <row r="1702" spans="4:4">
      <c r="D1702" s="137"/>
    </row>
    <row r="1703" spans="4:4">
      <c r="D1703" s="137"/>
    </row>
    <row r="1704" spans="4:4">
      <c r="D1704" s="137"/>
    </row>
    <row r="1705" spans="4:4">
      <c r="D1705" s="137"/>
    </row>
    <row r="1706" spans="4:4">
      <c r="D1706" s="137"/>
    </row>
    <row r="1707" spans="4:4">
      <c r="D1707" s="137"/>
    </row>
    <row r="1708" spans="4:4">
      <c r="D1708" s="137"/>
    </row>
    <row r="1709" spans="4:4">
      <c r="D1709" s="137"/>
    </row>
    <row r="1710" spans="4:4">
      <c r="D1710" s="137"/>
    </row>
    <row r="1711" spans="4:4">
      <c r="D1711" s="137"/>
    </row>
    <row r="1712" spans="4:4">
      <c r="D1712" s="137"/>
    </row>
    <row r="1713" spans="4:4">
      <c r="D1713" s="137"/>
    </row>
    <row r="1714" spans="4:4">
      <c r="D1714" s="137"/>
    </row>
    <row r="1715" spans="4:4">
      <c r="D1715" s="137"/>
    </row>
    <row r="1716" spans="4:4">
      <c r="D1716" s="137"/>
    </row>
    <row r="1717" spans="4:4">
      <c r="D1717" s="137"/>
    </row>
    <row r="1718" spans="4:4">
      <c r="D1718" s="137"/>
    </row>
    <row r="1719" spans="4:4">
      <c r="D1719" s="137"/>
    </row>
    <row r="1720" spans="4:4">
      <c r="D1720" s="137"/>
    </row>
    <row r="1721" spans="4:4">
      <c r="D1721" s="137"/>
    </row>
    <row r="1722" spans="4:4">
      <c r="D1722" s="137"/>
    </row>
    <row r="1723" spans="4:4">
      <c r="D1723" s="137"/>
    </row>
    <row r="1724" spans="4:4">
      <c r="D1724" s="137"/>
    </row>
    <row r="1725" spans="4:4">
      <c r="D1725" s="137"/>
    </row>
    <row r="1726" spans="4:4">
      <c r="D1726" s="137"/>
    </row>
    <row r="1727" spans="4:4">
      <c r="D1727" s="137"/>
    </row>
    <row r="1728" spans="4:4">
      <c r="D1728" s="137"/>
    </row>
    <row r="1729" spans="4:4">
      <c r="D1729" s="137"/>
    </row>
    <row r="1730" spans="4:4">
      <c r="D1730" s="137"/>
    </row>
    <row r="1731" spans="4:4">
      <c r="D1731" s="137"/>
    </row>
    <row r="1732" spans="4:4">
      <c r="D1732" s="137"/>
    </row>
    <row r="1733" spans="4:4">
      <c r="D1733" s="137"/>
    </row>
    <row r="1734" spans="4:4">
      <c r="D1734" s="137"/>
    </row>
    <row r="1735" spans="4:4">
      <c r="D1735" s="137"/>
    </row>
    <row r="1736" spans="4:4">
      <c r="D1736" s="137"/>
    </row>
    <row r="1737" spans="4:4">
      <c r="D1737" s="137"/>
    </row>
    <row r="1738" spans="4:4">
      <c r="D1738" s="137"/>
    </row>
    <row r="1739" spans="4:4">
      <c r="D1739" s="137"/>
    </row>
    <row r="1740" spans="4:4">
      <c r="D1740" s="137"/>
    </row>
    <row r="1741" spans="4:4">
      <c r="D1741" s="137"/>
    </row>
    <row r="1742" spans="4:4">
      <c r="D1742" s="137"/>
    </row>
    <row r="1743" spans="4:4">
      <c r="D1743" s="137"/>
    </row>
    <row r="1744" spans="4:4">
      <c r="D1744" s="137"/>
    </row>
    <row r="1745" spans="4:4">
      <c r="D1745" s="137"/>
    </row>
    <row r="1746" spans="4:4">
      <c r="D1746" s="137"/>
    </row>
    <row r="1747" spans="4:4">
      <c r="D1747" s="137"/>
    </row>
    <row r="1748" spans="4:4">
      <c r="D1748" s="137"/>
    </row>
    <row r="1749" spans="4:4">
      <c r="D1749" s="137"/>
    </row>
    <row r="1750" spans="4:4">
      <c r="D1750" s="137"/>
    </row>
    <row r="1751" spans="4:4">
      <c r="D1751" s="137"/>
    </row>
    <row r="1752" spans="4:4">
      <c r="D1752" s="137"/>
    </row>
    <row r="1753" spans="4:4">
      <c r="D1753" s="137"/>
    </row>
    <row r="1754" spans="4:4">
      <c r="D1754" s="137"/>
    </row>
    <row r="1755" spans="4:4">
      <c r="D1755" s="137"/>
    </row>
    <row r="1756" spans="4:4">
      <c r="D1756" s="137"/>
    </row>
    <row r="1757" spans="4:4">
      <c r="D1757" s="137"/>
    </row>
    <row r="1758" spans="4:4">
      <c r="D1758" s="137"/>
    </row>
    <row r="1759" spans="4:4">
      <c r="D1759" s="137"/>
    </row>
    <row r="1760" spans="4:4">
      <c r="D1760" s="137"/>
    </row>
    <row r="1761" spans="4:4">
      <c r="D1761" s="137"/>
    </row>
    <row r="1762" spans="4:4">
      <c r="D1762" s="137"/>
    </row>
    <row r="1763" spans="4:4">
      <c r="D1763" s="137"/>
    </row>
    <row r="1764" spans="4:4">
      <c r="D1764" s="137"/>
    </row>
    <row r="1765" spans="4:4">
      <c r="D1765" s="137"/>
    </row>
    <row r="1766" spans="4:4">
      <c r="D1766" s="137"/>
    </row>
    <row r="1767" spans="4:4">
      <c r="D1767" s="137"/>
    </row>
    <row r="1768" spans="4:4">
      <c r="D1768" s="137"/>
    </row>
    <row r="1769" spans="4:4">
      <c r="D1769" s="137"/>
    </row>
    <row r="1770" spans="4:4">
      <c r="D1770" s="137"/>
    </row>
    <row r="1771" spans="4:4">
      <c r="D1771" s="137"/>
    </row>
    <row r="1772" spans="4:4">
      <c r="D1772" s="137"/>
    </row>
    <row r="1773" spans="4:4">
      <c r="D1773" s="137"/>
    </row>
    <row r="1774" spans="4:4">
      <c r="D1774" s="137"/>
    </row>
    <row r="1775" spans="4:4">
      <c r="D1775" s="137"/>
    </row>
    <row r="1776" spans="4:4">
      <c r="D1776" s="137"/>
    </row>
    <row r="1777" spans="4:4">
      <c r="D1777" s="137"/>
    </row>
    <row r="1778" spans="4:4">
      <c r="D1778" s="137"/>
    </row>
    <row r="1779" spans="4:4">
      <c r="D1779" s="137"/>
    </row>
    <row r="1780" spans="4:4">
      <c r="D1780" s="137"/>
    </row>
    <row r="1781" spans="4:4">
      <c r="D1781" s="137"/>
    </row>
    <row r="1782" spans="4:4">
      <c r="D1782" s="137"/>
    </row>
    <row r="1783" spans="4:4">
      <c r="D1783" s="137"/>
    </row>
    <row r="1784" spans="4:4">
      <c r="D1784" s="137"/>
    </row>
    <row r="1785" spans="4:4">
      <c r="D1785" s="137"/>
    </row>
    <row r="1786" spans="4:4">
      <c r="D1786" s="137"/>
    </row>
    <row r="1787" spans="4:4">
      <c r="D1787" s="137"/>
    </row>
    <row r="1788" spans="4:4">
      <c r="D1788" s="137"/>
    </row>
    <row r="1789" spans="4:4">
      <c r="D1789" s="137"/>
    </row>
    <row r="1790" spans="4:4">
      <c r="D1790" s="137"/>
    </row>
    <row r="1791" spans="4:4">
      <c r="D1791" s="137"/>
    </row>
    <row r="1792" spans="4:4">
      <c r="D1792" s="137"/>
    </row>
    <row r="1793" spans="4:4">
      <c r="D1793" s="137"/>
    </row>
    <row r="1794" spans="4:4">
      <c r="D1794" s="137"/>
    </row>
    <row r="1795" spans="4:4">
      <c r="D1795" s="137"/>
    </row>
    <row r="1796" spans="4:4">
      <c r="D1796" s="137"/>
    </row>
    <row r="1797" spans="4:4">
      <c r="D1797" s="137"/>
    </row>
    <row r="1798" spans="4:4">
      <c r="D1798" s="137"/>
    </row>
    <row r="1799" spans="4:4">
      <c r="D1799" s="137"/>
    </row>
    <row r="1800" spans="4:4">
      <c r="D1800" s="137"/>
    </row>
    <row r="1801" spans="4:4">
      <c r="D1801" s="137"/>
    </row>
    <row r="1802" spans="4:4">
      <c r="D1802" s="137"/>
    </row>
    <row r="1803" spans="4:4">
      <c r="D1803" s="137"/>
    </row>
    <row r="1804" spans="4:4">
      <c r="D1804" s="137"/>
    </row>
    <row r="1805" spans="4:4">
      <c r="D1805" s="137"/>
    </row>
    <row r="1806" spans="4:4">
      <c r="D1806" s="137"/>
    </row>
    <row r="1807" spans="4:4">
      <c r="D1807" s="137"/>
    </row>
    <row r="1808" spans="4:4">
      <c r="D1808" s="137"/>
    </row>
    <row r="1809" spans="4:4">
      <c r="D1809" s="137"/>
    </row>
    <row r="1810" spans="4:4">
      <c r="D1810" s="137"/>
    </row>
    <row r="1811" spans="4:4">
      <c r="D1811" s="137"/>
    </row>
    <row r="1812" spans="4:4">
      <c r="D1812" s="137"/>
    </row>
    <row r="1813" spans="4:4">
      <c r="D1813" s="137"/>
    </row>
    <row r="1814" spans="4:4">
      <c r="D1814" s="137"/>
    </row>
    <row r="1815" spans="4:4">
      <c r="D1815" s="137"/>
    </row>
    <row r="1816" spans="4:4">
      <c r="D1816" s="137"/>
    </row>
    <row r="1817" spans="4:4">
      <c r="D1817" s="137"/>
    </row>
    <row r="1818" spans="4:4">
      <c r="D1818" s="137"/>
    </row>
    <row r="1819" spans="4:4">
      <c r="D1819" s="137"/>
    </row>
    <row r="1820" spans="4:4">
      <c r="D1820" s="137"/>
    </row>
    <row r="1821" spans="4:4">
      <c r="D1821" s="137"/>
    </row>
    <row r="1822" spans="4:4">
      <c r="D1822" s="137"/>
    </row>
    <row r="1823" spans="4:4">
      <c r="D1823" s="137"/>
    </row>
    <row r="1824" spans="4:4">
      <c r="D1824" s="137"/>
    </row>
    <row r="1825" spans="4:4">
      <c r="D1825" s="137"/>
    </row>
    <row r="1826" spans="4:4">
      <c r="D1826" s="137"/>
    </row>
    <row r="1827" spans="4:4">
      <c r="D1827" s="137"/>
    </row>
    <row r="1828" spans="4:4">
      <c r="D1828" s="137"/>
    </row>
    <row r="1829" spans="4:4">
      <c r="D1829" s="137"/>
    </row>
    <row r="1830" spans="4:4">
      <c r="D1830" s="137"/>
    </row>
    <row r="1831" spans="4:4">
      <c r="D1831" s="137"/>
    </row>
    <row r="1832" spans="4:4">
      <c r="D1832" s="137"/>
    </row>
    <row r="1833" spans="4:4">
      <c r="D1833" s="137"/>
    </row>
    <row r="1834" spans="4:4">
      <c r="D1834" s="137"/>
    </row>
    <row r="1835" spans="4:4">
      <c r="D1835" s="137"/>
    </row>
    <row r="1836" spans="4:4">
      <c r="D1836" s="137"/>
    </row>
    <row r="1837" spans="4:4">
      <c r="D1837" s="137"/>
    </row>
    <row r="1838" spans="4:4">
      <c r="D1838" s="137"/>
    </row>
    <row r="1839" spans="4:4">
      <c r="D1839" s="137"/>
    </row>
    <row r="1840" spans="4:4">
      <c r="D1840" s="137"/>
    </row>
    <row r="1841" spans="4:4">
      <c r="D1841" s="137"/>
    </row>
    <row r="1842" spans="4:4">
      <c r="D1842" s="137"/>
    </row>
    <row r="1843" spans="4:4">
      <c r="D1843" s="137"/>
    </row>
    <row r="1844" spans="4:4">
      <c r="D1844" s="137"/>
    </row>
    <row r="1845" spans="4:4">
      <c r="D1845" s="137"/>
    </row>
    <row r="1846" spans="4:4">
      <c r="D1846" s="137"/>
    </row>
    <row r="1847" spans="4:4">
      <c r="D1847" s="137"/>
    </row>
    <row r="1848" spans="4:4">
      <c r="D1848" s="137"/>
    </row>
    <row r="1849" spans="4:4">
      <c r="D1849" s="137"/>
    </row>
    <row r="1850" spans="4:4">
      <c r="D1850" s="137"/>
    </row>
    <row r="1851" spans="4:4">
      <c r="D1851" s="137"/>
    </row>
    <row r="1852" spans="4:4">
      <c r="D1852" s="137"/>
    </row>
    <row r="1853" spans="4:4">
      <c r="D1853" s="137"/>
    </row>
    <row r="1854" spans="4:4">
      <c r="D1854" s="137"/>
    </row>
    <row r="1855" spans="4:4">
      <c r="D1855" s="137"/>
    </row>
    <row r="1856" spans="4:4">
      <c r="D1856" s="137"/>
    </row>
    <row r="1857" spans="4:4">
      <c r="D1857" s="137"/>
    </row>
    <row r="1858" spans="4:4">
      <c r="D1858" s="137"/>
    </row>
    <row r="1859" spans="4:4">
      <c r="D1859" s="137"/>
    </row>
    <row r="1860" spans="4:4">
      <c r="D1860" s="137"/>
    </row>
    <row r="1861" spans="4:4">
      <c r="D1861" s="137"/>
    </row>
    <row r="1862" spans="4:4">
      <c r="D1862" s="137"/>
    </row>
    <row r="1863" spans="4:4">
      <c r="D1863" s="137"/>
    </row>
    <row r="1864" spans="4:4">
      <c r="D1864" s="137"/>
    </row>
    <row r="1865" spans="4:4">
      <c r="D1865" s="137"/>
    </row>
    <row r="1866" spans="4:4">
      <c r="D1866" s="137"/>
    </row>
    <row r="1867" spans="4:4">
      <c r="D1867" s="137"/>
    </row>
    <row r="1868" spans="4:4">
      <c r="D1868" s="137"/>
    </row>
    <row r="1869" spans="4:4">
      <c r="D1869" s="137"/>
    </row>
    <row r="1870" spans="4:4">
      <c r="D1870" s="137"/>
    </row>
    <row r="1871" spans="4:4">
      <c r="D1871" s="137"/>
    </row>
    <row r="1872" spans="4:4">
      <c r="D1872" s="137"/>
    </row>
    <row r="1873" spans="4:4">
      <c r="D1873" s="137"/>
    </row>
    <row r="1874" spans="4:4">
      <c r="D1874" s="137"/>
    </row>
    <row r="1875" spans="4:4">
      <c r="D1875" s="137"/>
    </row>
    <row r="1876" spans="4:4">
      <c r="D1876" s="137"/>
    </row>
    <row r="1877" spans="4:4">
      <c r="D1877" s="137"/>
    </row>
    <row r="1878" spans="4:4">
      <c r="D1878" s="137"/>
    </row>
    <row r="1879" spans="4:4">
      <c r="D1879" s="137"/>
    </row>
    <row r="1880" spans="4:4">
      <c r="D1880" s="137"/>
    </row>
    <row r="1881" spans="4:4">
      <c r="D1881" s="137"/>
    </row>
    <row r="1882" spans="4:4">
      <c r="D1882" s="137"/>
    </row>
    <row r="1883" spans="4:4">
      <c r="D1883" s="137"/>
    </row>
    <row r="1884" spans="4:4">
      <c r="D1884" s="137"/>
    </row>
    <row r="1885" spans="4:4">
      <c r="D1885" s="137"/>
    </row>
    <row r="1886" spans="4:4">
      <c r="D1886" s="137"/>
    </row>
    <row r="1887" spans="4:4">
      <c r="D1887" s="137"/>
    </row>
    <row r="1888" spans="4:4">
      <c r="D1888" s="137"/>
    </row>
    <row r="1889" spans="4:4">
      <c r="D1889" s="137"/>
    </row>
    <row r="1890" spans="4:4">
      <c r="D1890" s="137"/>
    </row>
    <row r="1891" spans="4:4">
      <c r="D1891" s="137"/>
    </row>
    <row r="1892" spans="4:4">
      <c r="D1892" s="137"/>
    </row>
    <row r="1893" spans="4:4">
      <c r="D1893" s="137"/>
    </row>
    <row r="1894" spans="4:4">
      <c r="D1894" s="137"/>
    </row>
    <row r="1895" spans="4:4">
      <c r="D1895" s="137"/>
    </row>
    <row r="1896" spans="4:4">
      <c r="D1896" s="137"/>
    </row>
    <row r="1897" spans="4:4">
      <c r="D1897" s="137"/>
    </row>
    <row r="1898" spans="4:4">
      <c r="D1898" s="137"/>
    </row>
    <row r="1899" spans="4:4">
      <c r="D1899" s="137"/>
    </row>
    <row r="1900" spans="4:4">
      <c r="D1900" s="137"/>
    </row>
    <row r="1901" spans="4:4">
      <c r="D1901" s="137"/>
    </row>
    <row r="1902" spans="4:4">
      <c r="D1902" s="137"/>
    </row>
    <row r="1903" spans="4:4">
      <c r="D1903" s="137"/>
    </row>
    <row r="1904" spans="4:4">
      <c r="D1904" s="137"/>
    </row>
    <row r="1905" spans="4:4">
      <c r="D1905" s="137"/>
    </row>
    <row r="1906" spans="4:4">
      <c r="D1906" s="137"/>
    </row>
    <row r="1907" spans="4:4">
      <c r="D1907" s="137"/>
    </row>
    <row r="1908" spans="4:4">
      <c r="D1908" s="137"/>
    </row>
    <row r="1909" spans="4:4">
      <c r="D1909" s="137"/>
    </row>
    <row r="1910" spans="4:4">
      <c r="D1910" s="137"/>
    </row>
    <row r="1911" spans="4:4">
      <c r="D1911" s="137"/>
    </row>
    <row r="1912" spans="4:4">
      <c r="D1912" s="137"/>
    </row>
    <row r="1913" spans="4:4">
      <c r="D1913" s="137"/>
    </row>
    <row r="1914" spans="4:4">
      <c r="D1914" s="137"/>
    </row>
    <row r="1915" spans="4:4">
      <c r="D1915" s="137"/>
    </row>
    <row r="1916" spans="4:4">
      <c r="D1916" s="137"/>
    </row>
    <row r="1917" spans="4:4">
      <c r="D1917" s="137"/>
    </row>
    <row r="1918" spans="4:4">
      <c r="D1918" s="137"/>
    </row>
    <row r="1919" spans="4:4">
      <c r="D1919" s="137"/>
    </row>
    <row r="1920" spans="4:4">
      <c r="D1920" s="137"/>
    </row>
    <row r="1921" spans="4:4">
      <c r="D1921" s="137"/>
    </row>
    <row r="1922" spans="4:4">
      <c r="D1922" s="137"/>
    </row>
    <row r="1923" spans="4:4">
      <c r="D1923" s="137"/>
    </row>
    <row r="1924" spans="4:4">
      <c r="D1924" s="137"/>
    </row>
    <row r="1925" spans="4:4">
      <c r="D1925" s="137"/>
    </row>
    <row r="1926" spans="4:4">
      <c r="D1926" s="137"/>
    </row>
    <row r="1927" spans="4:4">
      <c r="D1927" s="137"/>
    </row>
    <row r="1928" spans="4:4">
      <c r="D1928" s="137"/>
    </row>
    <row r="1929" spans="4:4">
      <c r="D1929" s="137"/>
    </row>
    <row r="1930" spans="4:4">
      <c r="D1930" s="137"/>
    </row>
    <row r="1931" spans="4:4">
      <c r="D1931" s="137"/>
    </row>
    <row r="1932" spans="4:4">
      <c r="D1932" s="137"/>
    </row>
    <row r="1933" spans="4:4">
      <c r="D1933" s="137"/>
    </row>
    <row r="1934" spans="4:4">
      <c r="D1934" s="137"/>
    </row>
    <row r="1935" spans="4:4">
      <c r="D1935" s="137"/>
    </row>
    <row r="1936" spans="4:4">
      <c r="D1936" s="137"/>
    </row>
    <row r="1937" spans="4:4">
      <c r="D1937" s="137"/>
    </row>
    <row r="1938" spans="4:4">
      <c r="D1938" s="137"/>
    </row>
    <row r="1939" spans="4:4">
      <c r="D1939" s="137"/>
    </row>
    <row r="1940" spans="4:4">
      <c r="D1940" s="137"/>
    </row>
    <row r="1941" spans="4:4">
      <c r="D1941" s="137"/>
    </row>
    <row r="1942" spans="4:4">
      <c r="D1942" s="137"/>
    </row>
    <row r="1943" spans="4:4">
      <c r="D1943" s="137"/>
    </row>
    <row r="1944" spans="4:4">
      <c r="D1944" s="137"/>
    </row>
    <row r="1945" spans="4:4">
      <c r="D1945" s="137"/>
    </row>
    <row r="1946" spans="4:4">
      <c r="D1946" s="137"/>
    </row>
    <row r="1947" spans="4:4">
      <c r="D1947" s="137"/>
    </row>
    <row r="1948" spans="4:4">
      <c r="D1948" s="137"/>
    </row>
    <row r="1949" spans="4:4">
      <c r="D1949" s="137"/>
    </row>
    <row r="1950" spans="4:4">
      <c r="D1950" s="137"/>
    </row>
    <row r="1951" spans="4:4">
      <c r="D1951" s="137"/>
    </row>
    <row r="1952" spans="4:4">
      <c r="D1952" s="137"/>
    </row>
    <row r="1953" spans="4:4">
      <c r="D1953" s="137"/>
    </row>
    <row r="1954" spans="4:4">
      <c r="D1954" s="137"/>
    </row>
    <row r="1955" spans="4:4">
      <c r="D1955" s="137"/>
    </row>
    <row r="1956" spans="4:4">
      <c r="D1956" s="137"/>
    </row>
    <row r="1957" spans="4:4">
      <c r="D1957" s="137"/>
    </row>
    <row r="1958" spans="4:4">
      <c r="D1958" s="137"/>
    </row>
    <row r="1959" spans="4:4">
      <c r="D1959" s="137"/>
    </row>
    <row r="1960" spans="4:4">
      <c r="D1960" s="137"/>
    </row>
    <row r="1961" spans="4:4">
      <c r="D1961" s="137"/>
    </row>
    <row r="1962" spans="4:4">
      <c r="D1962" s="137"/>
    </row>
    <row r="1963" spans="4:4">
      <c r="D1963" s="137"/>
    </row>
    <row r="1964" spans="4:4">
      <c r="D1964" s="137"/>
    </row>
    <row r="1965" spans="4:4">
      <c r="D1965" s="137"/>
    </row>
    <row r="1966" spans="4:4">
      <c r="D1966" s="137"/>
    </row>
    <row r="1967" spans="4:4">
      <c r="D1967" s="137"/>
    </row>
    <row r="1968" spans="4:4">
      <c r="D1968" s="137"/>
    </row>
    <row r="1969" spans="4:4">
      <c r="D1969" s="137"/>
    </row>
    <row r="1970" spans="4:4">
      <c r="D1970" s="137"/>
    </row>
    <row r="1971" spans="4:4">
      <c r="D1971" s="137"/>
    </row>
    <row r="1972" spans="4:4">
      <c r="D1972" s="137"/>
    </row>
    <row r="1973" spans="4:4">
      <c r="D1973" s="137"/>
    </row>
    <row r="1974" spans="4:4">
      <c r="D1974" s="137"/>
    </row>
    <row r="1975" spans="4:4">
      <c r="D1975" s="137"/>
    </row>
    <row r="1976" spans="4:4">
      <c r="D1976" s="137"/>
    </row>
    <row r="1977" spans="4:4">
      <c r="D1977" s="137"/>
    </row>
    <row r="1978" spans="4:4">
      <c r="D1978" s="137"/>
    </row>
    <row r="1979" spans="4:4">
      <c r="D1979" s="137"/>
    </row>
    <row r="1980" spans="4:4">
      <c r="D1980" s="137"/>
    </row>
    <row r="1981" spans="4:4">
      <c r="D1981" s="137"/>
    </row>
    <row r="1982" spans="4:4">
      <c r="D1982" s="137"/>
    </row>
    <row r="1983" spans="4:4">
      <c r="D1983" s="137"/>
    </row>
    <row r="1984" spans="4:4">
      <c r="D1984" s="137"/>
    </row>
    <row r="1985" spans="4:4">
      <c r="D1985" s="137"/>
    </row>
    <row r="1986" spans="4:4">
      <c r="D1986" s="137"/>
    </row>
    <row r="1987" spans="4:4">
      <c r="D1987" s="137"/>
    </row>
    <row r="1988" spans="4:4">
      <c r="D1988" s="137"/>
    </row>
    <row r="1989" spans="4:4">
      <c r="D1989" s="137"/>
    </row>
    <row r="1990" spans="4:4">
      <c r="D1990" s="137"/>
    </row>
    <row r="1991" spans="4:4">
      <c r="D1991" s="137"/>
    </row>
    <row r="1992" spans="4:4">
      <c r="D1992" s="137"/>
    </row>
    <row r="1993" spans="4:4">
      <c r="D1993" s="137"/>
    </row>
    <row r="1994" spans="4:4">
      <c r="D1994" s="137"/>
    </row>
    <row r="1995" spans="4:4">
      <c r="D1995" s="137"/>
    </row>
    <row r="1996" spans="4:4">
      <c r="D1996" s="137"/>
    </row>
    <row r="1997" spans="4:4">
      <c r="D1997" s="137"/>
    </row>
    <row r="1998" spans="4:4">
      <c r="D1998" s="137"/>
    </row>
    <row r="1999" spans="4:4">
      <c r="D1999" s="137"/>
    </row>
    <row r="2000" spans="4:4">
      <c r="D2000" s="137"/>
    </row>
    <row r="2001" spans="4:4">
      <c r="D2001" s="137"/>
    </row>
    <row r="2002" spans="4:4">
      <c r="D2002" s="137"/>
    </row>
    <row r="2003" spans="4:4">
      <c r="D2003" s="137"/>
    </row>
    <row r="2004" spans="4:4">
      <c r="D2004" s="137"/>
    </row>
    <row r="2005" spans="4:4">
      <c r="D2005" s="137"/>
    </row>
    <row r="2006" spans="4:4">
      <c r="D2006" s="137"/>
    </row>
    <row r="2007" spans="4:4">
      <c r="D2007" s="137"/>
    </row>
    <row r="2008" spans="4:4">
      <c r="D2008" s="137"/>
    </row>
    <row r="2009" spans="4:4">
      <c r="D2009" s="137"/>
    </row>
    <row r="2010" spans="4:4">
      <c r="D2010" s="137"/>
    </row>
    <row r="2011" spans="4:4">
      <c r="D2011" s="137"/>
    </row>
    <row r="2012" spans="4:4">
      <c r="D2012" s="137"/>
    </row>
    <row r="2013" spans="4:4">
      <c r="D2013" s="137"/>
    </row>
    <row r="2014" spans="4:4">
      <c r="D2014" s="137"/>
    </row>
    <row r="2015" spans="4:4">
      <c r="D2015" s="137"/>
    </row>
    <row r="2016" spans="4:4">
      <c r="D2016" s="137"/>
    </row>
    <row r="2017" spans="4:4">
      <c r="D2017" s="137"/>
    </row>
    <row r="2018" spans="4:4">
      <c r="D2018" s="137"/>
    </row>
    <row r="2019" spans="4:4">
      <c r="D2019" s="137"/>
    </row>
    <row r="2020" spans="4:4">
      <c r="D2020" s="137"/>
    </row>
    <row r="2021" spans="4:4">
      <c r="D2021" s="137"/>
    </row>
    <row r="2022" spans="4:4">
      <c r="D2022" s="137"/>
    </row>
    <row r="2023" spans="4:4">
      <c r="D2023" s="137"/>
    </row>
    <row r="2024" spans="4:4">
      <c r="D2024" s="137"/>
    </row>
    <row r="2025" spans="4:4">
      <c r="D2025" s="137"/>
    </row>
    <row r="2026" spans="4:4">
      <c r="D2026" s="137"/>
    </row>
    <row r="2027" spans="4:4">
      <c r="D2027" s="137"/>
    </row>
    <row r="2028" spans="4:4">
      <c r="D2028" s="137"/>
    </row>
    <row r="2029" spans="4:4">
      <c r="D2029" s="137"/>
    </row>
    <row r="2030" spans="4:4">
      <c r="D2030" s="137"/>
    </row>
    <row r="2031" spans="4:4">
      <c r="D2031" s="137"/>
    </row>
    <row r="2032" spans="4:4">
      <c r="D2032" s="137"/>
    </row>
    <row r="2033" spans="4:4">
      <c r="D2033" s="137"/>
    </row>
    <row r="2034" spans="4:4">
      <c r="D2034" s="137"/>
    </row>
    <row r="2035" spans="4:4">
      <c r="D2035" s="137"/>
    </row>
    <row r="2036" spans="4:4">
      <c r="D2036" s="137"/>
    </row>
    <row r="2037" spans="4:4">
      <c r="D2037" s="137"/>
    </row>
    <row r="2038" spans="4:4">
      <c r="D2038" s="137"/>
    </row>
    <row r="2039" spans="4:4">
      <c r="D2039" s="137"/>
    </row>
    <row r="2040" spans="4:4">
      <c r="D2040" s="137"/>
    </row>
    <row r="2041" spans="4:4">
      <c r="D2041" s="137"/>
    </row>
    <row r="2042" spans="4:4">
      <c r="D2042" s="137"/>
    </row>
    <row r="2043" spans="4:4">
      <c r="D2043" s="137"/>
    </row>
    <row r="2044" spans="4:4">
      <c r="D2044" s="137"/>
    </row>
    <row r="2045" spans="4:4">
      <c r="D2045" s="137"/>
    </row>
    <row r="2046" spans="4:4">
      <c r="D2046" s="137"/>
    </row>
    <row r="2047" spans="4:4">
      <c r="D2047" s="137"/>
    </row>
    <row r="2048" spans="4:4">
      <c r="D2048" s="137"/>
    </row>
    <row r="2049" spans="4:4">
      <c r="D2049" s="137"/>
    </row>
    <row r="2050" spans="4:4">
      <c r="D2050" s="137"/>
    </row>
    <row r="2051" spans="4:4">
      <c r="D2051" s="137"/>
    </row>
    <row r="2052" spans="4:4">
      <c r="D2052" s="137"/>
    </row>
    <row r="2053" spans="4:4">
      <c r="D2053" s="137"/>
    </row>
    <row r="2054" spans="4:4">
      <c r="D2054" s="137"/>
    </row>
    <row r="2055" spans="4:4">
      <c r="D2055" s="137"/>
    </row>
    <row r="2056" spans="4:4">
      <c r="D2056" s="137"/>
    </row>
    <row r="2057" spans="4:4">
      <c r="D2057" s="137"/>
    </row>
    <row r="2058" spans="4:4">
      <c r="D2058" s="137"/>
    </row>
    <row r="2059" spans="4:4">
      <c r="D2059" s="137"/>
    </row>
    <row r="2060" spans="4:4">
      <c r="D2060" s="137"/>
    </row>
    <row r="2061" spans="4:4">
      <c r="D2061" s="137"/>
    </row>
    <row r="2062" spans="4:4">
      <c r="D2062" s="137"/>
    </row>
    <row r="2063" spans="4:4">
      <c r="D2063" s="137"/>
    </row>
    <row r="2064" spans="4:4">
      <c r="D2064" s="137"/>
    </row>
    <row r="2065" spans="4:4">
      <c r="D2065" s="137"/>
    </row>
    <row r="2066" spans="4:4">
      <c r="D2066" s="137"/>
    </row>
    <row r="2067" spans="4:4">
      <c r="D2067" s="137"/>
    </row>
    <row r="2068" spans="4:4">
      <c r="D2068" s="137"/>
    </row>
    <row r="2069" spans="4:4">
      <c r="D2069" s="137"/>
    </row>
    <row r="2070" spans="4:4">
      <c r="D2070" s="137"/>
    </row>
    <row r="2071" spans="4:4">
      <c r="D2071" s="137"/>
    </row>
    <row r="2072" spans="4:4">
      <c r="D2072" s="137"/>
    </row>
    <row r="2073" spans="4:4">
      <c r="D2073" s="137"/>
    </row>
    <row r="2074" spans="4:4">
      <c r="D2074" s="137"/>
    </row>
    <row r="2075" spans="4:4">
      <c r="D2075" s="137"/>
    </row>
    <row r="2076" spans="4:4">
      <c r="D2076" s="137"/>
    </row>
    <row r="2077" spans="4:4">
      <c r="D2077" s="137"/>
    </row>
    <row r="2078" spans="4:4">
      <c r="D2078" s="137"/>
    </row>
    <row r="2079" spans="4:4">
      <c r="D2079" s="137"/>
    </row>
    <row r="2080" spans="4:4">
      <c r="D2080" s="137"/>
    </row>
    <row r="2081" spans="4:4">
      <c r="D2081" s="137"/>
    </row>
    <row r="2082" spans="4:4">
      <c r="D2082" s="137"/>
    </row>
    <row r="2083" spans="4:4">
      <c r="D2083" s="137"/>
    </row>
    <row r="2084" spans="4:4">
      <c r="D2084" s="137"/>
    </row>
    <row r="2085" spans="4:4">
      <c r="D2085" s="137"/>
    </row>
    <row r="2086" spans="4:4">
      <c r="D2086" s="137"/>
    </row>
    <row r="2087" spans="4:4">
      <c r="D2087" s="137"/>
    </row>
    <row r="2088" spans="4:4">
      <c r="D2088" s="137"/>
    </row>
    <row r="2089" spans="4:4">
      <c r="D2089" s="137"/>
    </row>
    <row r="2090" spans="4:4">
      <c r="D2090" s="137"/>
    </row>
    <row r="2091" spans="4:4">
      <c r="D2091" s="137"/>
    </row>
    <row r="2092" spans="4:4">
      <c r="D2092" s="137"/>
    </row>
    <row r="2093" spans="4:4">
      <c r="D2093" s="137"/>
    </row>
    <row r="2094" spans="4:4">
      <c r="D2094" s="137"/>
    </row>
    <row r="2095" spans="4:4">
      <c r="D2095" s="137"/>
    </row>
    <row r="2096" spans="4:4">
      <c r="D2096" s="137"/>
    </row>
    <row r="2097" spans="4:4">
      <c r="D2097" s="137"/>
    </row>
    <row r="2098" spans="4:4">
      <c r="D2098" s="137"/>
    </row>
    <row r="2099" spans="4:4">
      <c r="D2099" s="137"/>
    </row>
    <row r="2100" spans="4:4">
      <c r="D2100" s="137"/>
    </row>
    <row r="2101" spans="4:4">
      <c r="D2101" s="137"/>
    </row>
    <row r="2102" spans="4:4">
      <c r="D2102" s="137"/>
    </row>
    <row r="2103" spans="4:4">
      <c r="D2103" s="137"/>
    </row>
    <row r="2104" spans="4:4">
      <c r="D2104" s="137"/>
    </row>
    <row r="2105" spans="4:4">
      <c r="D2105" s="137"/>
    </row>
    <row r="2106" spans="4:4">
      <c r="D2106" s="137"/>
    </row>
    <row r="2107" spans="4:4">
      <c r="D2107" s="137"/>
    </row>
    <row r="2108" spans="4:4">
      <c r="D2108" s="137"/>
    </row>
    <row r="2109" spans="4:4">
      <c r="D2109" s="137"/>
    </row>
    <row r="2110" spans="4:4">
      <c r="D2110" s="137"/>
    </row>
    <row r="2111" spans="4:4">
      <c r="D2111" s="137"/>
    </row>
    <row r="2112" spans="4:4">
      <c r="D2112" s="137"/>
    </row>
    <row r="2113" spans="4:4">
      <c r="D2113" s="137"/>
    </row>
    <row r="2114" spans="4:4">
      <c r="D2114" s="137"/>
    </row>
    <row r="2115" spans="4:4">
      <c r="D2115" s="137"/>
    </row>
    <row r="2116" spans="4:4">
      <c r="D2116" s="137"/>
    </row>
    <row r="2117" spans="4:4">
      <c r="D2117" s="137"/>
    </row>
    <row r="2118" spans="4:4">
      <c r="D2118" s="137"/>
    </row>
    <row r="2119" spans="4:4">
      <c r="D2119" s="137"/>
    </row>
    <row r="2120" spans="4:4">
      <c r="D2120" s="137"/>
    </row>
    <row r="2121" spans="4:4">
      <c r="D2121" s="137"/>
    </row>
    <row r="2122" spans="4:4">
      <c r="D2122" s="137"/>
    </row>
    <row r="2123" spans="4:4">
      <c r="D2123" s="137"/>
    </row>
    <row r="2124" spans="4:4">
      <c r="D2124" s="137"/>
    </row>
    <row r="2125" spans="4:4">
      <c r="D2125" s="137"/>
    </row>
    <row r="2126" spans="4:4">
      <c r="D2126" s="137"/>
    </row>
    <row r="2127" spans="4:4">
      <c r="D2127" s="137"/>
    </row>
    <row r="2128" spans="4:4">
      <c r="D2128" s="137"/>
    </row>
    <row r="2129" spans="4:4">
      <c r="D2129" s="137"/>
    </row>
    <row r="2130" spans="4:4">
      <c r="D2130" s="137"/>
    </row>
    <row r="2131" spans="4:4">
      <c r="D2131" s="137"/>
    </row>
    <row r="2132" spans="4:4">
      <c r="D2132" s="137"/>
    </row>
    <row r="2133" spans="4:4">
      <c r="D2133" s="137"/>
    </row>
    <row r="2134" spans="4:4">
      <c r="D2134" s="137"/>
    </row>
    <row r="2135" spans="4:4">
      <c r="D2135" s="137"/>
    </row>
    <row r="2136" spans="4:4">
      <c r="D2136" s="137"/>
    </row>
    <row r="2137" spans="4:4">
      <c r="D2137" s="137"/>
    </row>
    <row r="2138" spans="4:4">
      <c r="D2138" s="137"/>
    </row>
    <row r="2139" spans="4:4">
      <c r="D2139" s="137"/>
    </row>
    <row r="2140" spans="4:4">
      <c r="D2140" s="137"/>
    </row>
    <row r="2141" spans="4:4">
      <c r="D2141" s="137"/>
    </row>
    <row r="2142" spans="4:4">
      <c r="D2142" s="137"/>
    </row>
    <row r="2143" spans="4:4">
      <c r="D2143" s="137"/>
    </row>
    <row r="2144" spans="4:4">
      <c r="D2144" s="137"/>
    </row>
    <row r="2145" spans="4:4">
      <c r="D2145" s="137"/>
    </row>
    <row r="2146" spans="4:4">
      <c r="D2146" s="137"/>
    </row>
    <row r="2147" spans="4:4">
      <c r="D2147" s="137"/>
    </row>
    <row r="2148" spans="4:4">
      <c r="D2148" s="137"/>
    </row>
    <row r="2149" spans="4:4">
      <c r="D2149" s="137"/>
    </row>
    <row r="2150" spans="4:4">
      <c r="D2150" s="137"/>
    </row>
    <row r="2151" spans="4:4">
      <c r="D2151" s="137"/>
    </row>
    <row r="2152" spans="4:4">
      <c r="D2152" s="137"/>
    </row>
    <row r="2153" spans="4:4">
      <c r="D2153" s="137"/>
    </row>
    <row r="2154" spans="4:4">
      <c r="D2154" s="137"/>
    </row>
    <row r="2155" spans="4:4">
      <c r="D2155" s="137"/>
    </row>
    <row r="2156" spans="4:4">
      <c r="D2156" s="137"/>
    </row>
    <row r="2157" spans="4:4">
      <c r="D2157" s="137"/>
    </row>
    <row r="2158" spans="4:4">
      <c r="D2158" s="137"/>
    </row>
    <row r="2159" spans="4:4">
      <c r="D2159" s="137"/>
    </row>
    <row r="2160" spans="4:4">
      <c r="D2160" s="137"/>
    </row>
    <row r="2161" spans="4:4">
      <c r="D2161" s="137"/>
    </row>
    <row r="2162" spans="4:4">
      <c r="D2162" s="137"/>
    </row>
    <row r="2163" spans="4:4">
      <c r="D2163" s="137"/>
    </row>
    <row r="2164" spans="4:4">
      <c r="D2164" s="137"/>
    </row>
    <row r="2165" spans="4:4">
      <c r="D2165" s="137"/>
    </row>
    <row r="2166" spans="4:4">
      <c r="D2166" s="137"/>
    </row>
    <row r="2167" spans="4:4">
      <c r="D2167" s="137"/>
    </row>
    <row r="2168" spans="4:4">
      <c r="D2168" s="137"/>
    </row>
    <row r="2169" spans="4:4">
      <c r="D2169" s="137"/>
    </row>
    <row r="2170" spans="4:4">
      <c r="D2170" s="137"/>
    </row>
    <row r="2171" spans="4:4">
      <c r="D2171" s="137"/>
    </row>
    <row r="2172" spans="4:4">
      <c r="D2172" s="137"/>
    </row>
    <row r="2173" spans="4:4">
      <c r="D2173" s="137"/>
    </row>
    <row r="2174" spans="4:4">
      <c r="D2174" s="137"/>
    </row>
    <row r="2175" spans="4:4">
      <c r="D2175" s="137"/>
    </row>
    <row r="2176" spans="4:4">
      <c r="D2176" s="137"/>
    </row>
    <row r="2177" spans="4:4">
      <c r="D2177" s="137"/>
    </row>
    <row r="2178" spans="4:4">
      <c r="D2178" s="137"/>
    </row>
    <row r="2179" spans="4:4">
      <c r="D2179" s="137"/>
    </row>
    <row r="2180" spans="4:4">
      <c r="D2180" s="137"/>
    </row>
    <row r="2181" spans="4:4">
      <c r="D2181" s="137"/>
    </row>
    <row r="2182" spans="4:4">
      <c r="D2182" s="137"/>
    </row>
    <row r="2183" spans="4:4">
      <c r="D2183" s="137"/>
    </row>
    <row r="2184" spans="4:4">
      <c r="D2184" s="137"/>
    </row>
    <row r="2185" spans="4:4">
      <c r="D2185" s="137"/>
    </row>
    <row r="2186" spans="4:4">
      <c r="D2186" s="137"/>
    </row>
    <row r="2187" spans="4:4">
      <c r="D2187" s="137"/>
    </row>
    <row r="2188" spans="4:4">
      <c r="D2188" s="137"/>
    </row>
    <row r="2189" spans="4:4">
      <c r="D2189" s="137"/>
    </row>
    <row r="2190" spans="4:4">
      <c r="D2190" s="137"/>
    </row>
    <row r="2191" spans="4:4">
      <c r="D2191" s="137"/>
    </row>
    <row r="2192" spans="4:4">
      <c r="D2192" s="137"/>
    </row>
    <row r="2193" spans="4:4">
      <c r="D2193" s="137"/>
    </row>
    <row r="2194" spans="4:4">
      <c r="D2194" s="137"/>
    </row>
    <row r="2195" spans="4:4">
      <c r="D2195" s="137"/>
    </row>
    <row r="2196" spans="4:4">
      <c r="D2196" s="137"/>
    </row>
    <row r="2197" spans="4:4">
      <c r="D2197" s="137"/>
    </row>
    <row r="2198" spans="4:4">
      <c r="D2198" s="137"/>
    </row>
    <row r="2199" spans="4:4">
      <c r="D2199" s="137"/>
    </row>
    <row r="2200" spans="4:4">
      <c r="D2200" s="137"/>
    </row>
    <row r="2201" spans="4:4">
      <c r="D2201" s="137"/>
    </row>
    <row r="2202" spans="4:4">
      <c r="D2202" s="137"/>
    </row>
    <row r="2203" spans="4:4">
      <c r="D2203" s="137"/>
    </row>
    <row r="2204" spans="4:4">
      <c r="D2204" s="137"/>
    </row>
    <row r="2205" spans="4:4">
      <c r="D2205" s="137"/>
    </row>
    <row r="2206" spans="4:4">
      <c r="D2206" s="137"/>
    </row>
    <row r="2207" spans="4:4">
      <c r="D2207" s="137"/>
    </row>
    <row r="2208" spans="4:4">
      <c r="D2208" s="137"/>
    </row>
    <row r="2209" spans="4:4">
      <c r="D2209" s="137"/>
    </row>
    <row r="2210" spans="4:4">
      <c r="D2210" s="137"/>
    </row>
    <row r="2211" spans="4:4">
      <c r="D2211" s="137"/>
    </row>
    <row r="2212" spans="4:4">
      <c r="D2212" s="137"/>
    </row>
    <row r="2213" spans="4:4">
      <c r="D2213" s="137"/>
    </row>
    <row r="2214" spans="4:4">
      <c r="D2214" s="137"/>
    </row>
    <row r="2215" spans="4:4">
      <c r="D2215" s="137"/>
    </row>
    <row r="2216" spans="4:4">
      <c r="D2216" s="137"/>
    </row>
    <row r="2217" spans="4:4">
      <c r="D2217" s="137"/>
    </row>
    <row r="2218" spans="4:4">
      <c r="D2218" s="137"/>
    </row>
    <row r="2219" spans="4:4">
      <c r="D2219" s="137"/>
    </row>
    <row r="2220" spans="4:4">
      <c r="D2220" s="137"/>
    </row>
    <row r="2221" spans="4:4">
      <c r="D2221" s="137"/>
    </row>
    <row r="2222" spans="4:4">
      <c r="D2222" s="137"/>
    </row>
    <row r="2223" spans="4:4">
      <c r="D2223" s="137"/>
    </row>
    <row r="2224" spans="4:4">
      <c r="D2224" s="137"/>
    </row>
    <row r="2225" spans="4:4">
      <c r="D2225" s="137"/>
    </row>
    <row r="2226" spans="4:4">
      <c r="D2226" s="137"/>
    </row>
    <row r="2227" spans="4:4">
      <c r="D2227" s="137"/>
    </row>
    <row r="2228" spans="4:4">
      <c r="D2228" s="137"/>
    </row>
    <row r="2229" spans="4:4">
      <c r="D2229" s="137"/>
    </row>
    <row r="2230" spans="4:4">
      <c r="D2230" s="137"/>
    </row>
    <row r="2231" spans="4:4">
      <c r="D2231" s="137"/>
    </row>
    <row r="2232" spans="4:4">
      <c r="D2232" s="137"/>
    </row>
    <row r="2233" spans="4:4">
      <c r="D2233" s="137"/>
    </row>
    <row r="2234" spans="4:4">
      <c r="D2234" s="137"/>
    </row>
    <row r="2235" spans="4:4">
      <c r="D2235" s="137"/>
    </row>
    <row r="2236" spans="4:4">
      <c r="D2236" s="137"/>
    </row>
    <row r="2237" spans="4:4">
      <c r="D2237" s="137"/>
    </row>
    <row r="2238" spans="4:4">
      <c r="D2238" s="137"/>
    </row>
    <row r="2239" spans="4:4">
      <c r="D2239" s="137"/>
    </row>
    <row r="2240" spans="4:4">
      <c r="D2240" s="137"/>
    </row>
    <row r="2241" spans="4:4">
      <c r="D2241" s="137"/>
    </row>
    <row r="2242" spans="4:4">
      <c r="D2242" s="137"/>
    </row>
    <row r="2243" spans="4:4">
      <c r="D2243" s="137"/>
    </row>
    <row r="2244" spans="4:4">
      <c r="D2244" s="137"/>
    </row>
    <row r="2245" spans="4:4">
      <c r="D2245" s="137"/>
    </row>
    <row r="2246" spans="4:4">
      <c r="D2246" s="137"/>
    </row>
    <row r="2247" spans="4:4">
      <c r="D2247" s="137"/>
    </row>
    <row r="2248" spans="4:4">
      <c r="D2248" s="137"/>
    </row>
    <row r="2249" spans="4:4">
      <c r="D2249" s="137"/>
    </row>
    <row r="2250" spans="4:4">
      <c r="D2250" s="137"/>
    </row>
    <row r="2251" spans="4:4">
      <c r="D2251" s="137"/>
    </row>
    <row r="2252" spans="4:4">
      <c r="D2252" s="137"/>
    </row>
    <row r="2253" spans="4:4">
      <c r="D2253" s="137"/>
    </row>
    <row r="2254" spans="4:4">
      <c r="D2254" s="137"/>
    </row>
    <row r="2255" spans="4:4">
      <c r="D2255" s="137"/>
    </row>
    <row r="2256" spans="4:4">
      <c r="D2256" s="137"/>
    </row>
    <row r="2257" spans="4:4">
      <c r="D2257" s="137"/>
    </row>
    <row r="2258" spans="4:4">
      <c r="D2258" s="137"/>
    </row>
    <row r="2259" spans="4:4">
      <c r="D2259" s="137"/>
    </row>
    <row r="2260" spans="4:4">
      <c r="D2260" s="137"/>
    </row>
    <row r="2261" spans="4:4">
      <c r="D2261" s="137"/>
    </row>
    <row r="2262" spans="4:4">
      <c r="D2262" s="137"/>
    </row>
    <row r="2263" spans="4:4">
      <c r="D2263" s="137"/>
    </row>
    <row r="2264" spans="4:4">
      <c r="D2264" s="137"/>
    </row>
    <row r="2265" spans="4:4">
      <c r="D2265" s="137"/>
    </row>
    <row r="2266" spans="4:4">
      <c r="D2266" s="137"/>
    </row>
    <row r="2267" spans="4:4">
      <c r="D2267" s="137"/>
    </row>
    <row r="2268" spans="4:4">
      <c r="D2268" s="137"/>
    </row>
    <row r="2269" spans="4:4">
      <c r="D2269" s="137"/>
    </row>
    <row r="2270" spans="4:4">
      <c r="D2270" s="137"/>
    </row>
    <row r="2271" spans="4:4">
      <c r="D2271" s="137"/>
    </row>
    <row r="2272" spans="4:4">
      <c r="D2272" s="137"/>
    </row>
    <row r="2273" spans="4:4">
      <c r="D2273" s="137"/>
    </row>
    <row r="2274" spans="4:4">
      <c r="D2274" s="137"/>
    </row>
    <row r="2275" spans="4:4">
      <c r="D2275" s="137"/>
    </row>
    <row r="2276" spans="4:4">
      <c r="D2276" s="137"/>
    </row>
    <row r="2277" spans="4:4">
      <c r="D2277" s="137"/>
    </row>
    <row r="2278" spans="4:4">
      <c r="D2278" s="137"/>
    </row>
    <row r="2279" spans="4:4">
      <c r="D2279" s="137"/>
    </row>
    <row r="2280" spans="4:4">
      <c r="D2280" s="137"/>
    </row>
    <row r="2281" spans="4:4">
      <c r="D2281" s="137"/>
    </row>
    <row r="2282" spans="4:4">
      <c r="D2282" s="137"/>
    </row>
    <row r="2283" spans="4:4">
      <c r="D2283" s="137"/>
    </row>
    <row r="2284" spans="4:4">
      <c r="D2284" s="137"/>
    </row>
    <row r="2285" spans="4:4">
      <c r="D2285" s="137"/>
    </row>
    <row r="2286" spans="4:4">
      <c r="D2286" s="137"/>
    </row>
    <row r="2287" spans="4:4">
      <c r="D2287" s="137"/>
    </row>
    <row r="2288" spans="4:4">
      <c r="D2288" s="137"/>
    </row>
    <row r="2289" spans="4:4">
      <c r="D2289" s="137"/>
    </row>
    <row r="2290" spans="4:4">
      <c r="D2290" s="137"/>
    </row>
    <row r="2291" spans="4:4">
      <c r="D2291" s="137"/>
    </row>
    <row r="2292" spans="4:4">
      <c r="D2292" s="137"/>
    </row>
    <row r="2293" spans="4:4">
      <c r="D2293" s="137"/>
    </row>
    <row r="2294" spans="4:4">
      <c r="D2294" s="137"/>
    </row>
    <row r="2295" spans="4:4">
      <c r="D2295" s="137"/>
    </row>
    <row r="2296" spans="4:4">
      <c r="D2296" s="137"/>
    </row>
    <row r="2297" spans="4:4">
      <c r="D2297" s="137"/>
    </row>
    <row r="2298" spans="4:4">
      <c r="D2298" s="137"/>
    </row>
    <row r="2299" spans="4:4">
      <c r="D2299" s="137"/>
    </row>
    <row r="2300" spans="4:4">
      <c r="D2300" s="137"/>
    </row>
    <row r="2301" spans="4:4">
      <c r="D2301" s="137"/>
    </row>
    <row r="2302" spans="4:4">
      <c r="D2302" s="137"/>
    </row>
    <row r="2303" spans="4:4">
      <c r="D2303" s="137"/>
    </row>
    <row r="2304" spans="4:4">
      <c r="D2304" s="137"/>
    </row>
    <row r="2305" spans="4:4">
      <c r="D2305" s="137"/>
    </row>
    <row r="2306" spans="4:4">
      <c r="D2306" s="137"/>
    </row>
    <row r="2307" spans="4:4">
      <c r="D2307" s="137"/>
    </row>
    <row r="2308" spans="4:4">
      <c r="D2308" s="137"/>
    </row>
    <row r="2309" spans="4:4">
      <c r="D2309" s="137"/>
    </row>
    <row r="2310" spans="4:4">
      <c r="D2310" s="137"/>
    </row>
    <row r="2311" spans="4:4">
      <c r="D2311" s="137"/>
    </row>
    <row r="2312" spans="4:4">
      <c r="D2312" s="137"/>
    </row>
    <row r="2313" spans="4:4">
      <c r="D2313" s="137"/>
    </row>
    <row r="2314" spans="4:4">
      <c r="D2314" s="137"/>
    </row>
    <row r="2315" spans="4:4">
      <c r="D2315" s="137"/>
    </row>
    <row r="2316" spans="4:4">
      <c r="D2316" s="137"/>
    </row>
    <row r="2317" spans="4:4">
      <c r="D2317" s="137"/>
    </row>
    <row r="2318" spans="4:4">
      <c r="D2318" s="137"/>
    </row>
    <row r="2319" spans="4:4">
      <c r="D2319" s="137"/>
    </row>
    <row r="2320" spans="4:4">
      <c r="D2320" s="137"/>
    </row>
    <row r="2321" spans="4:4">
      <c r="D2321" s="137"/>
    </row>
    <row r="2322" spans="4:4">
      <c r="D2322" s="137"/>
    </row>
    <row r="2323" spans="4:4">
      <c r="D2323" s="137"/>
    </row>
    <row r="2324" spans="4:4">
      <c r="D2324" s="137"/>
    </row>
    <row r="2325" spans="4:4">
      <c r="D2325" s="137"/>
    </row>
    <row r="2326" spans="4:4">
      <c r="D2326" s="137"/>
    </row>
    <row r="2327" spans="4:4">
      <c r="D2327" s="137"/>
    </row>
    <row r="2328" spans="4:4">
      <c r="D2328" s="137"/>
    </row>
    <row r="2329" spans="4:4">
      <c r="D2329" s="137"/>
    </row>
    <row r="2330" spans="4:4">
      <c r="D2330" s="137"/>
    </row>
    <row r="2331" spans="4:4">
      <c r="D2331" s="137"/>
    </row>
    <row r="2332" spans="4:4">
      <c r="D2332" s="137"/>
    </row>
    <row r="2333" spans="4:4">
      <c r="D2333" s="137"/>
    </row>
    <row r="2334" spans="4:4">
      <c r="D2334" s="137"/>
    </row>
    <row r="2335" spans="4:4">
      <c r="D2335" s="137"/>
    </row>
    <row r="2336" spans="4:4">
      <c r="D2336" s="137"/>
    </row>
    <row r="2337" spans="4:4">
      <c r="D2337" s="137"/>
    </row>
    <row r="2338" spans="4:4">
      <c r="D2338" s="137"/>
    </row>
    <row r="2339" spans="4:4">
      <c r="D2339" s="137"/>
    </row>
    <row r="2340" spans="4:4">
      <c r="D2340" s="137"/>
    </row>
    <row r="2341" spans="4:4">
      <c r="D2341" s="137"/>
    </row>
    <row r="2342" spans="4:4">
      <c r="D2342" s="137"/>
    </row>
    <row r="2343" spans="4:4">
      <c r="D2343" s="137"/>
    </row>
    <row r="2344" spans="4:4">
      <c r="D2344" s="137"/>
    </row>
    <row r="2345" spans="4:4">
      <c r="D2345" s="137"/>
    </row>
    <row r="2346" spans="4:4">
      <c r="D2346" s="137"/>
    </row>
    <row r="2347" spans="4:4">
      <c r="D2347" s="137"/>
    </row>
    <row r="2348" spans="4:4">
      <c r="D2348" s="137"/>
    </row>
    <row r="2349" spans="4:4">
      <c r="D2349" s="137"/>
    </row>
    <row r="2350" spans="4:4">
      <c r="D2350" s="137"/>
    </row>
    <row r="2351" spans="4:4">
      <c r="D2351" s="137"/>
    </row>
    <row r="2352" spans="4:4">
      <c r="D2352" s="137"/>
    </row>
    <row r="2353" spans="4:4">
      <c r="D2353" s="137"/>
    </row>
    <row r="2354" spans="4:4">
      <c r="D2354" s="137"/>
    </row>
    <row r="2355" spans="4:4">
      <c r="D2355" s="137"/>
    </row>
    <row r="2356" spans="4:4">
      <c r="D2356" s="137"/>
    </row>
    <row r="2357" spans="4:4">
      <c r="D2357" s="137"/>
    </row>
    <row r="2358" spans="4:4">
      <c r="D2358" s="137"/>
    </row>
    <row r="2359" spans="4:4">
      <c r="D2359" s="137"/>
    </row>
    <row r="2360" spans="4:4">
      <c r="D2360" s="137"/>
    </row>
    <row r="2361" spans="4:4">
      <c r="D2361" s="137"/>
    </row>
    <row r="2362" spans="4:4">
      <c r="D2362" s="137"/>
    </row>
    <row r="2363" spans="4:4">
      <c r="D2363" s="137"/>
    </row>
    <row r="2364" spans="4:4">
      <c r="D2364" s="137"/>
    </row>
    <row r="2365" spans="4:4">
      <c r="D2365" s="137"/>
    </row>
    <row r="2366" spans="4:4">
      <c r="D2366" s="137"/>
    </row>
    <row r="2367" spans="4:4">
      <c r="D2367" s="137"/>
    </row>
    <row r="2368" spans="4:4">
      <c r="D2368" s="137"/>
    </row>
    <row r="2369" spans="4:4">
      <c r="D2369" s="137"/>
    </row>
    <row r="2370" spans="4:4">
      <c r="D2370" s="137"/>
    </row>
    <row r="2371" spans="4:4">
      <c r="D2371" s="137"/>
    </row>
    <row r="2372" spans="4:4">
      <c r="D2372" s="137"/>
    </row>
    <row r="2373" spans="4:4">
      <c r="D2373" s="137"/>
    </row>
    <row r="2374" spans="4:4">
      <c r="D2374" s="137"/>
    </row>
    <row r="2375" spans="4:4">
      <c r="D2375" s="137"/>
    </row>
    <row r="2376" spans="4:4">
      <c r="D2376" s="137"/>
    </row>
    <row r="2377" spans="4:4">
      <c r="D2377" s="137"/>
    </row>
    <row r="2378" spans="4:4">
      <c r="D2378" s="137"/>
    </row>
    <row r="2379" spans="4:4">
      <c r="D2379" s="137"/>
    </row>
    <row r="2380" spans="4:4">
      <c r="D2380" s="137"/>
    </row>
    <row r="2381" spans="4:4">
      <c r="D2381" s="137"/>
    </row>
    <row r="2382" spans="4:4">
      <c r="D2382" s="137"/>
    </row>
    <row r="2383" spans="4:4">
      <c r="D2383" s="137"/>
    </row>
    <row r="2384" spans="4:4">
      <c r="D2384" s="137"/>
    </row>
    <row r="2385" spans="4:4">
      <c r="D2385" s="137"/>
    </row>
    <row r="2386" spans="4:4">
      <c r="D2386" s="137"/>
    </row>
    <row r="2387" spans="4:4">
      <c r="D2387" s="137"/>
    </row>
    <row r="2388" spans="4:4">
      <c r="D2388" s="137"/>
    </row>
    <row r="2389" spans="4:4">
      <c r="D2389" s="137"/>
    </row>
    <row r="2390" spans="4:4">
      <c r="D2390" s="137"/>
    </row>
    <row r="2391" spans="4:4">
      <c r="D2391" s="137"/>
    </row>
    <row r="2392" spans="4:4">
      <c r="D2392" s="137"/>
    </row>
    <row r="2393" spans="4:4">
      <c r="D2393" s="137"/>
    </row>
    <row r="2394" spans="4:4">
      <c r="D2394" s="137"/>
    </row>
    <row r="2395" spans="4:4">
      <c r="D2395" s="137"/>
    </row>
    <row r="2396" spans="4:4">
      <c r="D2396" s="137"/>
    </row>
    <row r="2397" spans="4:4">
      <c r="D2397" s="137"/>
    </row>
    <row r="2398" spans="4:4">
      <c r="D2398" s="137"/>
    </row>
    <row r="2399" spans="4:4">
      <c r="D2399" s="137"/>
    </row>
    <row r="2400" spans="4:4">
      <c r="D2400" s="137"/>
    </row>
    <row r="2401" spans="4:4">
      <c r="D2401" s="137"/>
    </row>
    <row r="2402" spans="4:4">
      <c r="D2402" s="137"/>
    </row>
    <row r="2403" spans="4:4">
      <c r="D2403" s="137"/>
    </row>
    <row r="2404" spans="4:4">
      <c r="D2404" s="137"/>
    </row>
    <row r="2405" spans="4:4">
      <c r="D2405" s="137"/>
    </row>
    <row r="2406" spans="4:4">
      <c r="D2406" s="137"/>
    </row>
    <row r="2407" spans="4:4">
      <c r="D2407" s="137"/>
    </row>
    <row r="2408" spans="4:4">
      <c r="D2408" s="137"/>
    </row>
    <row r="2409" spans="4:4">
      <c r="D2409" s="137"/>
    </row>
    <row r="2410" spans="4:4">
      <c r="D2410" s="137"/>
    </row>
    <row r="2411" spans="4:4">
      <c r="D2411" s="137"/>
    </row>
    <row r="2412" spans="4:4">
      <c r="D2412" s="137"/>
    </row>
    <row r="2413" spans="4:4">
      <c r="D2413" s="137"/>
    </row>
    <row r="2414" spans="4:4">
      <c r="D2414" s="137"/>
    </row>
    <row r="2415" spans="4:4">
      <c r="D2415" s="137"/>
    </row>
    <row r="2416" spans="4:4">
      <c r="D2416" s="137"/>
    </row>
    <row r="2417" spans="4:4">
      <c r="D2417" s="137"/>
    </row>
    <row r="2418" spans="4:4">
      <c r="D2418" s="137"/>
    </row>
    <row r="2419" spans="4:4">
      <c r="D2419" s="137"/>
    </row>
    <row r="2420" spans="4:4">
      <c r="D2420" s="137"/>
    </row>
    <row r="2421" spans="4:4">
      <c r="D2421" s="137"/>
    </row>
    <row r="2422" spans="4:4">
      <c r="D2422" s="137"/>
    </row>
    <row r="2423" spans="4:4">
      <c r="D2423" s="137"/>
    </row>
    <row r="2424" spans="4:4">
      <c r="D2424" s="137"/>
    </row>
    <row r="2425" spans="4:4">
      <c r="D2425" s="137"/>
    </row>
    <row r="2426" spans="4:4">
      <c r="D2426" s="137"/>
    </row>
    <row r="2427" spans="4:4">
      <c r="D2427" s="137"/>
    </row>
    <row r="2428" spans="4:4">
      <c r="D2428" s="137"/>
    </row>
    <row r="2429" spans="4:4">
      <c r="D2429" s="137"/>
    </row>
    <row r="2430" spans="4:4">
      <c r="D2430" s="137"/>
    </row>
    <row r="2431" spans="4:4">
      <c r="D2431" s="137"/>
    </row>
    <row r="2432" spans="4:4">
      <c r="D2432" s="137"/>
    </row>
    <row r="2433" spans="4:4">
      <c r="D2433" s="137"/>
    </row>
    <row r="2434" spans="4:4">
      <c r="D2434" s="137"/>
    </row>
    <row r="2435" spans="4:4">
      <c r="D2435" s="137"/>
    </row>
    <row r="2436" spans="4:4">
      <c r="D2436" s="137"/>
    </row>
    <row r="2437" spans="4:4">
      <c r="D2437" s="137"/>
    </row>
    <row r="2438" spans="4:4">
      <c r="D2438" s="137"/>
    </row>
    <row r="2439" spans="4:4">
      <c r="D2439" s="137"/>
    </row>
    <row r="2440" spans="4:4">
      <c r="D2440" s="137"/>
    </row>
    <row r="2441" spans="4:4">
      <c r="D2441" s="137"/>
    </row>
    <row r="2442" spans="4:4">
      <c r="D2442" s="137"/>
    </row>
    <row r="2443" spans="4:4">
      <c r="D2443" s="137"/>
    </row>
    <row r="2444" spans="4:4">
      <c r="D2444" s="137"/>
    </row>
    <row r="2445" spans="4:4">
      <c r="D2445" s="137"/>
    </row>
    <row r="2446" spans="4:4">
      <c r="D2446" s="137"/>
    </row>
    <row r="2447" spans="4:4">
      <c r="D2447" s="137"/>
    </row>
    <row r="2448" spans="4:4">
      <c r="D2448" s="137"/>
    </row>
    <row r="2449" spans="4:4">
      <c r="D2449" s="137"/>
    </row>
    <row r="2450" spans="4:4">
      <c r="D2450" s="137"/>
    </row>
    <row r="2451" spans="4:4">
      <c r="D2451" s="137"/>
    </row>
    <row r="2452" spans="4:4">
      <c r="D2452" s="137"/>
    </row>
    <row r="2453" spans="4:4">
      <c r="D2453" s="137"/>
    </row>
    <row r="2454" spans="4:4">
      <c r="D2454" s="137"/>
    </row>
    <row r="2455" spans="4:4">
      <c r="D2455" s="137"/>
    </row>
    <row r="2456" spans="4:4">
      <c r="D2456" s="137"/>
    </row>
    <row r="2457" spans="4:4">
      <c r="D2457" s="137"/>
    </row>
    <row r="2458" spans="4:4">
      <c r="D2458" s="137"/>
    </row>
    <row r="2459" spans="4:4">
      <c r="D2459" s="137"/>
    </row>
    <row r="2460" spans="4:4">
      <c r="D2460" s="137"/>
    </row>
    <row r="2461" spans="4:4">
      <c r="D2461" s="137"/>
    </row>
    <row r="2462" spans="4:4">
      <c r="D2462" s="137"/>
    </row>
    <row r="2463" spans="4:4">
      <c r="D2463" s="137"/>
    </row>
    <row r="2464" spans="4:4">
      <c r="D2464" s="137"/>
    </row>
    <row r="2465" spans="4:4">
      <c r="D2465" s="137"/>
    </row>
    <row r="2466" spans="4:4">
      <c r="D2466" s="137"/>
    </row>
    <row r="2467" spans="4:4">
      <c r="D2467" s="137"/>
    </row>
    <row r="2468" spans="4:4">
      <c r="D2468" s="137"/>
    </row>
    <row r="2469" spans="4:4">
      <c r="D2469" s="137"/>
    </row>
    <row r="2470" spans="4:4">
      <c r="D2470" s="137"/>
    </row>
    <row r="2471" spans="4:4">
      <c r="D2471" s="137"/>
    </row>
    <row r="2472" spans="4:4">
      <c r="D2472" s="137"/>
    </row>
    <row r="2473" spans="4:4">
      <c r="D2473" s="137"/>
    </row>
    <row r="2474" spans="4:4">
      <c r="D2474" s="137"/>
    </row>
    <row r="2475" spans="4:4">
      <c r="D2475" s="137"/>
    </row>
    <row r="2476" spans="4:4">
      <c r="D2476" s="137"/>
    </row>
    <row r="2477" spans="4:4">
      <c r="D2477" s="137"/>
    </row>
    <row r="2478" spans="4:4">
      <c r="D2478" s="137"/>
    </row>
    <row r="2479" spans="4:4">
      <c r="D2479" s="137"/>
    </row>
    <row r="2480" spans="4:4">
      <c r="D2480" s="137"/>
    </row>
    <row r="2481" spans="4:4">
      <c r="D2481" s="137"/>
    </row>
    <row r="2482" spans="4:4">
      <c r="D2482" s="137"/>
    </row>
    <row r="2483" spans="4:4">
      <c r="D2483" s="137"/>
    </row>
    <row r="2484" spans="4:4">
      <c r="D2484" s="137"/>
    </row>
    <row r="2485" spans="4:4">
      <c r="D2485" s="137"/>
    </row>
    <row r="2486" spans="4:4">
      <c r="D2486" s="137"/>
    </row>
    <row r="2487" spans="4:4">
      <c r="D2487" s="137"/>
    </row>
    <row r="2488" spans="4:4">
      <c r="D2488" s="137"/>
    </row>
    <row r="2489" spans="4:4">
      <c r="D2489" s="137"/>
    </row>
    <row r="2490" spans="4:4">
      <c r="D2490" s="137"/>
    </row>
    <row r="2491" spans="4:4">
      <c r="D2491" s="137"/>
    </row>
    <row r="2492" spans="4:4">
      <c r="D2492" s="137"/>
    </row>
    <row r="2493" spans="4:4">
      <c r="D2493" s="137"/>
    </row>
    <row r="2494" spans="4:4">
      <c r="D2494" s="137"/>
    </row>
    <row r="2495" spans="4:4">
      <c r="D2495" s="137"/>
    </row>
    <row r="2496" spans="4:4">
      <c r="D2496" s="137"/>
    </row>
    <row r="2497" spans="4:4">
      <c r="D2497" s="137"/>
    </row>
    <row r="2498" spans="4:4">
      <c r="D2498" s="137"/>
    </row>
    <row r="2499" spans="4:4">
      <c r="D2499" s="137"/>
    </row>
    <row r="2500" spans="4:4">
      <c r="D2500" s="137"/>
    </row>
    <row r="2501" spans="4:4">
      <c r="D2501" s="137"/>
    </row>
    <row r="2502" spans="4:4">
      <c r="D2502" s="137"/>
    </row>
    <row r="2503" spans="4:4">
      <c r="D2503" s="137"/>
    </row>
    <row r="2504" spans="4:4">
      <c r="D2504" s="137"/>
    </row>
    <row r="2505" spans="4:4">
      <c r="D2505" s="137"/>
    </row>
    <row r="2506" spans="4:4">
      <c r="D2506" s="137"/>
    </row>
    <row r="2507" spans="4:4">
      <c r="D2507" s="137"/>
    </row>
    <row r="2508" spans="4:4">
      <c r="D2508" s="137"/>
    </row>
    <row r="2509" spans="4:4">
      <c r="D2509" s="137"/>
    </row>
    <row r="2510" spans="4:4">
      <c r="D2510" s="137"/>
    </row>
    <row r="2511" spans="4:4">
      <c r="D2511" s="137"/>
    </row>
    <row r="2512" spans="4:4">
      <c r="D2512" s="137"/>
    </row>
    <row r="2513" spans="4:4">
      <c r="D2513" s="137"/>
    </row>
    <row r="2514" spans="4:4">
      <c r="D2514" s="137"/>
    </row>
    <row r="2515" spans="4:4">
      <c r="D2515" s="137"/>
    </row>
    <row r="2516" spans="4:4">
      <c r="D2516" s="137"/>
    </row>
    <row r="2517" spans="4:4">
      <c r="D2517" s="137"/>
    </row>
    <row r="2518" spans="4:4">
      <c r="D2518" s="137"/>
    </row>
    <row r="2519" spans="4:4">
      <c r="D2519" s="137"/>
    </row>
    <row r="2520" spans="4:4">
      <c r="D2520" s="137"/>
    </row>
    <row r="2521" spans="4:4">
      <c r="D2521" s="137"/>
    </row>
    <row r="2522" spans="4:4">
      <c r="D2522" s="137"/>
    </row>
    <row r="2523" spans="4:4">
      <c r="D2523" s="137"/>
    </row>
    <row r="2524" spans="4:4">
      <c r="D2524" s="137"/>
    </row>
    <row r="2525" spans="4:4">
      <c r="D2525" s="137"/>
    </row>
    <row r="2526" spans="4:4">
      <c r="D2526" s="137"/>
    </row>
    <row r="2527" spans="4:4">
      <c r="D2527" s="137"/>
    </row>
    <row r="2528" spans="4:4">
      <c r="D2528" s="137"/>
    </row>
    <row r="2529" spans="4:4">
      <c r="D2529" s="137"/>
    </row>
    <row r="2530" spans="4:4">
      <c r="D2530" s="137"/>
    </row>
    <row r="2531" spans="4:4">
      <c r="D2531" s="137"/>
    </row>
    <row r="2532" spans="4:4">
      <c r="D2532" s="137"/>
    </row>
    <row r="2533" spans="4:4">
      <c r="D2533" s="137"/>
    </row>
    <row r="2534" spans="4:4">
      <c r="D2534" s="137"/>
    </row>
    <row r="2535" spans="4:4">
      <c r="D2535" s="137"/>
    </row>
    <row r="2536" spans="4:4">
      <c r="D2536" s="137"/>
    </row>
    <row r="2537" spans="4:4">
      <c r="D2537" s="137"/>
    </row>
    <row r="2538" spans="4:4">
      <c r="D2538" s="137"/>
    </row>
    <row r="2539" spans="4:4">
      <c r="D2539" s="137"/>
    </row>
    <row r="2540" spans="4:4">
      <c r="D2540" s="137"/>
    </row>
    <row r="2541" spans="4:4">
      <c r="D2541" s="137"/>
    </row>
    <row r="2542" spans="4:4">
      <c r="D2542" s="137"/>
    </row>
    <row r="2543" spans="4:4">
      <c r="D2543" s="137"/>
    </row>
    <row r="2544" spans="4:4">
      <c r="D2544" s="137"/>
    </row>
    <row r="2545" spans="4:4">
      <c r="D2545" s="137"/>
    </row>
    <row r="2546" spans="4:4">
      <c r="D2546" s="137"/>
    </row>
    <row r="2547" spans="4:4">
      <c r="D2547" s="137"/>
    </row>
    <row r="2548" spans="4:4">
      <c r="D2548" s="137"/>
    </row>
    <row r="2549" spans="4:4">
      <c r="D2549" s="137"/>
    </row>
    <row r="2550" spans="4:4">
      <c r="D2550" s="137"/>
    </row>
    <row r="2551" spans="4:4">
      <c r="D2551" s="137"/>
    </row>
    <row r="2552" spans="4:4">
      <c r="D2552" s="137"/>
    </row>
    <row r="2553" spans="4:4">
      <c r="D2553" s="137"/>
    </row>
    <row r="2554" spans="4:4">
      <c r="D2554" s="137"/>
    </row>
    <row r="2555" spans="4:4">
      <c r="D2555" s="137"/>
    </row>
    <row r="2556" spans="4:4">
      <c r="D2556" s="137"/>
    </row>
    <row r="2557" spans="4:4">
      <c r="D2557" s="137"/>
    </row>
    <row r="2558" spans="4:4">
      <c r="D2558" s="137"/>
    </row>
    <row r="2559" spans="4:4">
      <c r="D2559" s="137"/>
    </row>
    <row r="2560" spans="4:4">
      <c r="D2560" s="137"/>
    </row>
    <row r="2561" spans="4:4">
      <c r="D2561" s="137"/>
    </row>
    <row r="2562" spans="4:4">
      <c r="D2562" s="137"/>
    </row>
    <row r="2563" spans="4:4">
      <c r="D2563" s="137"/>
    </row>
    <row r="2564" spans="4:4">
      <c r="D2564" s="137"/>
    </row>
    <row r="2565" spans="4:4">
      <c r="D2565" s="137"/>
    </row>
    <row r="2566" spans="4:4">
      <c r="D2566" s="137"/>
    </row>
    <row r="2567" spans="4:4">
      <c r="D2567" s="137"/>
    </row>
    <row r="2568" spans="4:4">
      <c r="D2568" s="137"/>
    </row>
    <row r="2569" spans="4:4">
      <c r="D2569" s="137"/>
    </row>
    <row r="2570" spans="4:4">
      <c r="D2570" s="137"/>
    </row>
    <row r="2571" spans="4:4">
      <c r="D2571" s="137"/>
    </row>
    <row r="2572" spans="4:4">
      <c r="D2572" s="137"/>
    </row>
    <row r="2573" spans="4:4">
      <c r="D2573" s="137"/>
    </row>
    <row r="2574" spans="4:4">
      <c r="D2574" s="137"/>
    </row>
    <row r="2575" spans="4:4">
      <c r="D2575" s="137"/>
    </row>
    <row r="2576" spans="4:4">
      <c r="D2576" s="137"/>
    </row>
    <row r="2577" spans="4:4">
      <c r="D2577" s="137"/>
    </row>
    <row r="2578" spans="4:4">
      <c r="D2578" s="137"/>
    </row>
    <row r="2579" spans="4:4">
      <c r="D2579" s="137"/>
    </row>
    <row r="2580" spans="4:4">
      <c r="D2580" s="137"/>
    </row>
    <row r="2581" spans="4:4">
      <c r="D2581" s="137"/>
    </row>
    <row r="2582" spans="4:4">
      <c r="D2582" s="137"/>
    </row>
    <row r="2583" spans="4:4">
      <c r="D2583" s="137"/>
    </row>
    <row r="2584" spans="4:4">
      <c r="D2584" s="137"/>
    </row>
    <row r="2585" spans="4:4">
      <c r="D2585" s="137"/>
    </row>
    <row r="2586" spans="4:4">
      <c r="D2586" s="137"/>
    </row>
    <row r="2587" spans="4:4">
      <c r="D2587" s="137"/>
    </row>
    <row r="2588" spans="4:4">
      <c r="D2588" s="137"/>
    </row>
    <row r="2589" spans="4:4">
      <c r="D2589" s="137"/>
    </row>
    <row r="2590" spans="4:4">
      <c r="D2590" s="137"/>
    </row>
    <row r="2591" spans="4:4">
      <c r="D2591" s="137"/>
    </row>
    <row r="2592" spans="4:4">
      <c r="D2592" s="137"/>
    </row>
    <row r="2593" spans="4:4">
      <c r="D2593" s="137"/>
    </row>
    <row r="2594" spans="4:4">
      <c r="D2594" s="137"/>
    </row>
    <row r="2595" spans="4:4">
      <c r="D2595" s="137"/>
    </row>
    <row r="2596" spans="4:4">
      <c r="D2596" s="137"/>
    </row>
    <row r="2597" spans="4:4">
      <c r="D2597" s="137"/>
    </row>
    <row r="2598" spans="4:4">
      <c r="D2598" s="137"/>
    </row>
    <row r="2599" spans="4:4">
      <c r="D2599" s="137"/>
    </row>
    <row r="2600" spans="4:4">
      <c r="D2600" s="137"/>
    </row>
    <row r="2601" spans="4:4">
      <c r="D2601" s="137"/>
    </row>
    <row r="2602" spans="4:4">
      <c r="D2602" s="137"/>
    </row>
    <row r="2603" spans="4:4">
      <c r="D2603" s="137"/>
    </row>
    <row r="2604" spans="4:4">
      <c r="D2604" s="137"/>
    </row>
    <row r="2605" spans="4:4">
      <c r="D2605" s="137"/>
    </row>
    <row r="2606" spans="4:4">
      <c r="D2606" s="137"/>
    </row>
    <row r="2607" spans="4:4">
      <c r="D2607" s="137"/>
    </row>
    <row r="2608" spans="4:4">
      <c r="D2608" s="137"/>
    </row>
    <row r="2609" spans="4:4">
      <c r="D2609" s="137"/>
    </row>
    <row r="2610" spans="4:4">
      <c r="D2610" s="137"/>
    </row>
    <row r="2611" spans="4:4">
      <c r="D2611" s="137"/>
    </row>
    <row r="2612" spans="4:4">
      <c r="D2612" s="137"/>
    </row>
    <row r="2613" spans="4:4">
      <c r="D2613" s="137"/>
    </row>
    <row r="2614" spans="4:4">
      <c r="D2614" s="137"/>
    </row>
    <row r="2615" spans="4:4">
      <c r="D2615" s="137"/>
    </row>
    <row r="2616" spans="4:4">
      <c r="D2616" s="137"/>
    </row>
    <row r="2617" spans="4:4">
      <c r="D2617" s="137"/>
    </row>
    <row r="2618" spans="4:4">
      <c r="D2618" s="137"/>
    </row>
    <row r="2619" spans="4:4">
      <c r="D2619" s="137"/>
    </row>
    <row r="2620" spans="4:4">
      <c r="D2620" s="137"/>
    </row>
    <row r="2621" spans="4:4">
      <c r="D2621" s="137"/>
    </row>
    <row r="2622" spans="4:4">
      <c r="D2622" s="137"/>
    </row>
    <row r="2623" spans="4:4">
      <c r="D2623" s="137"/>
    </row>
    <row r="2624" spans="4:4">
      <c r="D2624" s="137"/>
    </row>
    <row r="2625" spans="4:4">
      <c r="D2625" s="137"/>
    </row>
    <row r="2626" spans="4:4">
      <c r="D2626" s="137"/>
    </row>
    <row r="2627" spans="4:4">
      <c r="D2627" s="137"/>
    </row>
    <row r="2628" spans="4:4">
      <c r="D2628" s="137"/>
    </row>
    <row r="2629" spans="4:4">
      <c r="D2629" s="137"/>
    </row>
    <row r="2630" spans="4:4">
      <c r="D2630" s="137"/>
    </row>
    <row r="2631" spans="4:4">
      <c r="D2631" s="137"/>
    </row>
    <row r="2632" spans="4:4">
      <c r="D2632" s="137"/>
    </row>
    <row r="2633" spans="4:4">
      <c r="D2633" s="137"/>
    </row>
    <row r="2634" spans="4:4">
      <c r="D2634" s="137"/>
    </row>
    <row r="2635" spans="4:4">
      <c r="D2635" s="137"/>
    </row>
    <row r="2636" spans="4:4">
      <c r="D2636" s="137"/>
    </row>
    <row r="2637" spans="4:4">
      <c r="D2637" s="137"/>
    </row>
    <row r="2638" spans="4:4">
      <c r="D2638" s="137"/>
    </row>
    <row r="2639" spans="4:4">
      <c r="D2639" s="137"/>
    </row>
    <row r="2640" spans="4:4">
      <c r="D2640" s="137"/>
    </row>
    <row r="2641" spans="4:4">
      <c r="D2641" s="137"/>
    </row>
    <row r="2642" spans="4:4">
      <c r="D2642" s="137"/>
    </row>
    <row r="2643" spans="4:4">
      <c r="D2643" s="137"/>
    </row>
    <row r="2644" spans="4:4">
      <c r="D2644" s="137"/>
    </row>
    <row r="2645" spans="4:4">
      <c r="D2645" s="137"/>
    </row>
    <row r="2646" spans="4:4">
      <c r="D2646" s="137"/>
    </row>
    <row r="2647" spans="4:4">
      <c r="D2647" s="137"/>
    </row>
    <row r="2648" spans="4:4">
      <c r="D2648" s="137"/>
    </row>
    <row r="2649" spans="4:4">
      <c r="D2649" s="137"/>
    </row>
    <row r="2650" spans="4:4">
      <c r="D2650" s="137"/>
    </row>
    <row r="2651" spans="4:4">
      <c r="D2651" s="137"/>
    </row>
    <row r="2652" spans="4:4">
      <c r="D2652" s="137"/>
    </row>
    <row r="2653" spans="4:4">
      <c r="D2653" s="137"/>
    </row>
    <row r="2654" spans="4:4">
      <c r="D2654" s="137"/>
    </row>
    <row r="2655" spans="4:4">
      <c r="D2655" s="137"/>
    </row>
    <row r="2656" spans="4:4">
      <c r="D2656" s="137"/>
    </row>
    <row r="2657" spans="4:4">
      <c r="D2657" s="137"/>
    </row>
    <row r="2658" spans="4:4">
      <c r="D2658" s="137"/>
    </row>
    <row r="2659" spans="4:4">
      <c r="D2659" s="137"/>
    </row>
    <row r="2660" spans="4:4">
      <c r="D2660" s="137"/>
    </row>
    <row r="2661" spans="4:4">
      <c r="D2661" s="137"/>
    </row>
    <row r="2662" spans="4:4">
      <c r="D2662" s="137"/>
    </row>
    <row r="2663" spans="4:4">
      <c r="D2663" s="137"/>
    </row>
    <row r="2664" spans="4:4">
      <c r="D2664" s="137"/>
    </row>
    <row r="2665" spans="4:4">
      <c r="D2665" s="137"/>
    </row>
    <row r="2666" spans="4:4">
      <c r="D2666" s="137"/>
    </row>
    <row r="2667" spans="4:4">
      <c r="D2667" s="137"/>
    </row>
    <row r="2668" spans="4:4">
      <c r="D2668" s="137"/>
    </row>
    <row r="2669" spans="4:4">
      <c r="D2669" s="137"/>
    </row>
    <row r="2670" spans="4:4">
      <c r="D2670" s="137"/>
    </row>
    <row r="2671" spans="4:4">
      <c r="D2671" s="137"/>
    </row>
    <row r="2672" spans="4:4">
      <c r="D2672" s="137"/>
    </row>
    <row r="2673" spans="4:4">
      <c r="D2673" s="137"/>
    </row>
    <row r="2674" spans="4:4">
      <c r="D2674" s="137"/>
    </row>
    <row r="2675" spans="4:4">
      <c r="D2675" s="137"/>
    </row>
    <row r="2676" spans="4:4">
      <c r="D2676" s="137"/>
    </row>
    <row r="2677" spans="4:4">
      <c r="D2677" s="137"/>
    </row>
    <row r="2678" spans="4:4">
      <c r="D2678" s="137"/>
    </row>
    <row r="2679" spans="4:4">
      <c r="D2679" s="137"/>
    </row>
    <row r="2680" spans="4:4">
      <c r="D2680" s="137"/>
    </row>
    <row r="2681" spans="4:4">
      <c r="D2681" s="137"/>
    </row>
    <row r="2682" spans="4:4">
      <c r="D2682" s="137"/>
    </row>
    <row r="2683" spans="4:4">
      <c r="D2683" s="137"/>
    </row>
    <row r="2684" spans="4:4">
      <c r="D2684" s="137"/>
    </row>
    <row r="2685" spans="4:4">
      <c r="D2685" s="137"/>
    </row>
    <row r="2686" spans="4:4">
      <c r="D2686" s="137"/>
    </row>
    <row r="2687" spans="4:4">
      <c r="D2687" s="137"/>
    </row>
    <row r="2688" spans="4:4">
      <c r="D2688" s="137"/>
    </row>
    <row r="2689" spans="4:4">
      <c r="D2689" s="137"/>
    </row>
    <row r="2690" spans="4:4">
      <c r="D2690" s="137"/>
    </row>
    <row r="2691" spans="4:4">
      <c r="D2691" s="137"/>
    </row>
    <row r="2692" spans="4:4">
      <c r="D2692" s="137"/>
    </row>
    <row r="2693" spans="4:4">
      <c r="D2693" s="137"/>
    </row>
    <row r="2694" spans="4:4">
      <c r="D2694" s="137"/>
    </row>
    <row r="2695" spans="4:4">
      <c r="D2695" s="137"/>
    </row>
    <row r="2696" spans="4:4">
      <c r="D2696" s="137"/>
    </row>
    <row r="2697" spans="4:4">
      <c r="D2697" s="137"/>
    </row>
    <row r="2698" spans="4:4">
      <c r="D2698" s="137"/>
    </row>
    <row r="2699" spans="4:4">
      <c r="D2699" s="137"/>
    </row>
    <row r="2700" spans="4:4">
      <c r="D2700" s="137"/>
    </row>
    <row r="2701" spans="4:4">
      <c r="D2701" s="137"/>
    </row>
    <row r="2702" spans="4:4">
      <c r="D2702" s="137"/>
    </row>
    <row r="2703" spans="4:4">
      <c r="D2703" s="137"/>
    </row>
    <row r="2704" spans="4:4">
      <c r="D2704" s="137"/>
    </row>
    <row r="2705" spans="4:4">
      <c r="D2705" s="137"/>
    </row>
    <row r="2706" spans="4:4">
      <c r="D2706" s="137"/>
    </row>
    <row r="2707" spans="4:4">
      <c r="D2707" s="137"/>
    </row>
    <row r="2708" spans="4:4">
      <c r="D2708" s="137"/>
    </row>
    <row r="2709" spans="4:4">
      <c r="D2709" s="137"/>
    </row>
    <row r="2710" spans="4:4">
      <c r="D2710" s="137"/>
    </row>
    <row r="2711" spans="4:4">
      <c r="D2711" s="137"/>
    </row>
    <row r="2712" spans="4:4">
      <c r="D2712" s="137"/>
    </row>
    <row r="2713" spans="4:4">
      <c r="D2713" s="137"/>
    </row>
    <row r="2714" spans="4:4">
      <c r="D2714" s="137"/>
    </row>
    <row r="2715" spans="4:4">
      <c r="D2715" s="137"/>
    </row>
    <row r="2716" spans="4:4">
      <c r="D2716" s="137"/>
    </row>
    <row r="2717" spans="4:4">
      <c r="D2717" s="137"/>
    </row>
    <row r="2718" spans="4:4">
      <c r="D2718" s="137"/>
    </row>
    <row r="2719" spans="4:4">
      <c r="D2719" s="137"/>
    </row>
    <row r="2720" spans="4:4">
      <c r="D2720" s="137"/>
    </row>
    <row r="2721" spans="4:4">
      <c r="D2721" s="137"/>
    </row>
    <row r="2722" spans="4:4">
      <c r="D2722" s="137"/>
    </row>
    <row r="2723" spans="4:4">
      <c r="D2723" s="137"/>
    </row>
    <row r="2724" spans="4:4">
      <c r="D2724" s="137"/>
    </row>
    <row r="2725" spans="4:4">
      <c r="D2725" s="137"/>
    </row>
    <row r="2726" spans="4:4">
      <c r="D2726" s="137"/>
    </row>
    <row r="2727" spans="4:4">
      <c r="D2727" s="137"/>
    </row>
    <row r="2728" spans="4:4">
      <c r="D2728" s="137"/>
    </row>
    <row r="2729" spans="4:4">
      <c r="D2729" s="137"/>
    </row>
    <row r="2730" spans="4:4">
      <c r="D2730" s="137"/>
    </row>
    <row r="2731" spans="4:4">
      <c r="D2731" s="137"/>
    </row>
    <row r="2732" spans="4:4">
      <c r="D2732" s="137"/>
    </row>
    <row r="2733" spans="4:4">
      <c r="D2733" s="137"/>
    </row>
    <row r="2734" spans="4:4">
      <c r="D2734" s="137"/>
    </row>
    <row r="2735" spans="4:4">
      <c r="D2735" s="137"/>
    </row>
    <row r="2736" spans="4:4">
      <c r="D2736" s="137"/>
    </row>
    <row r="2737" spans="4:4">
      <c r="D2737" s="137"/>
    </row>
    <row r="2738" spans="4:4">
      <c r="D2738" s="137"/>
    </row>
    <row r="2739" spans="4:4">
      <c r="D2739" s="137"/>
    </row>
    <row r="2740" spans="4:4">
      <c r="D2740" s="137"/>
    </row>
    <row r="2741" spans="4:4">
      <c r="D2741" s="137"/>
    </row>
    <row r="2742" spans="4:4">
      <c r="D2742" s="137"/>
    </row>
    <row r="2743" spans="4:4">
      <c r="D2743" s="137"/>
    </row>
    <row r="2744" spans="4:4">
      <c r="D2744" s="137"/>
    </row>
    <row r="2745" spans="4:4">
      <c r="D2745" s="137"/>
    </row>
    <row r="2746" spans="4:4">
      <c r="D2746" s="137"/>
    </row>
    <row r="2747" spans="4:4">
      <c r="D2747" s="137"/>
    </row>
    <row r="2748" spans="4:4">
      <c r="D2748" s="137"/>
    </row>
    <row r="2749" spans="4:4">
      <c r="D2749" s="137"/>
    </row>
    <row r="2750" spans="4:4">
      <c r="D2750" s="137"/>
    </row>
    <row r="2751" spans="4:4">
      <c r="D2751" s="137"/>
    </row>
    <row r="2752" spans="4:4">
      <c r="D2752" s="137"/>
    </row>
    <row r="2753" spans="4:4">
      <c r="D2753" s="137"/>
    </row>
    <row r="2754" spans="4:4">
      <c r="D2754" s="137"/>
    </row>
    <row r="2755" spans="4:4">
      <c r="D2755" s="137"/>
    </row>
    <row r="2756" spans="4:4">
      <c r="D2756" s="137"/>
    </row>
    <row r="2757" spans="4:4">
      <c r="D2757" s="137"/>
    </row>
    <row r="2758" spans="4:4">
      <c r="D2758" s="137"/>
    </row>
    <row r="2759" spans="4:4">
      <c r="D2759" s="137"/>
    </row>
    <row r="2760" spans="4:4">
      <c r="D2760" s="137"/>
    </row>
    <row r="2761" spans="4:4">
      <c r="D2761" s="137"/>
    </row>
    <row r="2762" spans="4:4">
      <c r="D2762" s="137"/>
    </row>
    <row r="2763" spans="4:4">
      <c r="D2763" s="137"/>
    </row>
    <row r="2764" spans="4:4">
      <c r="D2764" s="137"/>
    </row>
    <row r="2765" spans="4:4">
      <c r="D2765" s="137"/>
    </row>
    <row r="2766" spans="4:4">
      <c r="D2766" s="137"/>
    </row>
    <row r="2767" spans="4:4">
      <c r="D2767" s="137"/>
    </row>
    <row r="2768" spans="4:4">
      <c r="D2768" s="137"/>
    </row>
    <row r="2769" spans="4:4">
      <c r="D2769" s="137"/>
    </row>
    <row r="2770" spans="4:4">
      <c r="D2770" s="137"/>
    </row>
    <row r="2771" spans="4:4">
      <c r="D2771" s="137"/>
    </row>
    <row r="2772" spans="4:4">
      <c r="D2772" s="137"/>
    </row>
    <row r="2773" spans="4:4">
      <c r="D2773" s="137"/>
    </row>
    <row r="2774" spans="4:4">
      <c r="D2774" s="137"/>
    </row>
    <row r="2775" spans="4:4">
      <c r="D2775" s="137"/>
    </row>
    <row r="2776" spans="4:4">
      <c r="D2776" s="137"/>
    </row>
    <row r="2777" spans="4:4">
      <c r="D2777" s="137"/>
    </row>
    <row r="2778" spans="4:4">
      <c r="D2778" s="137"/>
    </row>
    <row r="2779" spans="4:4">
      <c r="D2779" s="137"/>
    </row>
    <row r="2780" spans="4:4">
      <c r="D2780" s="137"/>
    </row>
    <row r="2781" spans="4:4">
      <c r="D2781" s="137"/>
    </row>
    <row r="2782" spans="4:4">
      <c r="D2782" s="137"/>
    </row>
    <row r="2783" spans="4:4">
      <c r="D2783" s="137"/>
    </row>
    <row r="2784" spans="4:4">
      <c r="D2784" s="137"/>
    </row>
    <row r="2785" spans="4:4">
      <c r="D2785" s="137"/>
    </row>
    <row r="2786" spans="4:4">
      <c r="D2786" s="137"/>
    </row>
    <row r="2787" spans="4:4">
      <c r="D2787" s="137"/>
    </row>
    <row r="2788" spans="4:4">
      <c r="D2788" s="137"/>
    </row>
    <row r="2789" spans="4:4">
      <c r="D2789" s="137"/>
    </row>
    <row r="2790" spans="4:4">
      <c r="D2790" s="137"/>
    </row>
    <row r="2791" spans="4:4">
      <c r="D2791" s="137"/>
    </row>
    <row r="2792" spans="4:4">
      <c r="D2792" s="137"/>
    </row>
    <row r="2793" spans="4:4">
      <c r="D2793" s="137"/>
    </row>
    <row r="2794" spans="4:4">
      <c r="D2794" s="137"/>
    </row>
    <row r="2795" spans="4:4">
      <c r="D2795" s="137"/>
    </row>
    <row r="2796" spans="4:4">
      <c r="D2796" s="137"/>
    </row>
    <row r="2797" spans="4:4">
      <c r="D2797" s="137"/>
    </row>
    <row r="2798" spans="4:4">
      <c r="D2798" s="137"/>
    </row>
    <row r="2799" spans="4:4">
      <c r="D2799" s="137"/>
    </row>
    <row r="2800" spans="4:4">
      <c r="D2800" s="137"/>
    </row>
    <row r="2801" spans="4:4">
      <c r="D2801" s="137"/>
    </row>
    <row r="2802" spans="4:4">
      <c r="D2802" s="137"/>
    </row>
    <row r="2803" spans="4:4">
      <c r="D2803" s="137"/>
    </row>
    <row r="2804" spans="4:4">
      <c r="D2804" s="137"/>
    </row>
    <row r="2805" spans="4:4">
      <c r="D2805" s="137"/>
    </row>
    <row r="2806" spans="4:4">
      <c r="D2806" s="137"/>
    </row>
    <row r="2807" spans="4:4">
      <c r="D2807" s="137"/>
    </row>
    <row r="2808" spans="4:4">
      <c r="D2808" s="137"/>
    </row>
    <row r="2809" spans="4:4">
      <c r="D2809" s="137"/>
    </row>
    <row r="2810" spans="4:4">
      <c r="D2810" s="137"/>
    </row>
    <row r="2811" spans="4:4">
      <c r="D2811" s="137"/>
    </row>
    <row r="2812" spans="4:4">
      <c r="D2812" s="137"/>
    </row>
    <row r="2813" spans="4:4">
      <c r="D2813" s="137"/>
    </row>
    <row r="2814" spans="4:4">
      <c r="D2814" s="137"/>
    </row>
    <row r="2815" spans="4:4">
      <c r="D2815" s="137"/>
    </row>
    <row r="2816" spans="4:4">
      <c r="D2816" s="137"/>
    </row>
    <row r="2817" spans="4:4">
      <c r="D2817" s="137"/>
    </row>
    <row r="2818" spans="4:4">
      <c r="D2818" s="137"/>
    </row>
    <row r="2819" spans="4:4">
      <c r="D2819" s="137"/>
    </row>
    <row r="2820" spans="4:4">
      <c r="D2820" s="137"/>
    </row>
    <row r="2821" spans="4:4">
      <c r="D2821" s="137"/>
    </row>
    <row r="2822" spans="4:4">
      <c r="D2822" s="137"/>
    </row>
    <row r="2823" spans="4:4">
      <c r="D2823" s="137"/>
    </row>
    <row r="2824" spans="4:4">
      <c r="D2824" s="137"/>
    </row>
    <row r="2825" spans="4:4">
      <c r="D2825" s="137"/>
    </row>
    <row r="2826" spans="4:4">
      <c r="D2826" s="137"/>
    </row>
    <row r="2827" spans="4:4">
      <c r="D2827" s="137"/>
    </row>
    <row r="2828" spans="4:4">
      <c r="D2828" s="137"/>
    </row>
    <row r="2829" spans="4:4">
      <c r="D2829" s="137"/>
    </row>
    <row r="2830" spans="4:4">
      <c r="D2830" s="137"/>
    </row>
    <row r="2831" spans="4:4">
      <c r="D2831" s="137"/>
    </row>
    <row r="2832" spans="4:4">
      <c r="D2832" s="137"/>
    </row>
    <row r="2833" spans="4:4">
      <c r="D2833" s="137"/>
    </row>
    <row r="2834" spans="4:4">
      <c r="D2834" s="137"/>
    </row>
    <row r="2835" spans="4:4">
      <c r="D2835" s="137"/>
    </row>
    <row r="2836" spans="4:4">
      <c r="D2836" s="137"/>
    </row>
    <row r="2837" spans="4:4">
      <c r="D2837" s="137"/>
    </row>
    <row r="2838" spans="4:4">
      <c r="D2838" s="137"/>
    </row>
    <row r="2839" spans="4:4">
      <c r="D2839" s="137"/>
    </row>
    <row r="2840" spans="4:4">
      <c r="D2840" s="137"/>
    </row>
    <row r="2841" spans="4:4">
      <c r="D2841" s="137"/>
    </row>
    <row r="2842" spans="4:4">
      <c r="D2842" s="137"/>
    </row>
    <row r="2843" spans="4:4">
      <c r="D2843" s="137"/>
    </row>
    <row r="2844" spans="4:4">
      <c r="D2844" s="137"/>
    </row>
    <row r="2845" spans="4:4">
      <c r="D2845" s="137"/>
    </row>
    <row r="2846" spans="4:4">
      <c r="D2846" s="137"/>
    </row>
    <row r="2847" spans="4:4">
      <c r="D2847" s="137"/>
    </row>
    <row r="2848" spans="4:4">
      <c r="D2848" s="137"/>
    </row>
    <row r="2849" spans="4:4">
      <c r="D2849" s="137"/>
    </row>
    <row r="2850" spans="4:4">
      <c r="D2850" s="137"/>
    </row>
    <row r="2851" spans="4:4">
      <c r="D2851" s="137"/>
    </row>
    <row r="2852" spans="4:4">
      <c r="D2852" s="137"/>
    </row>
    <row r="2853" spans="4:4">
      <c r="D2853" s="137"/>
    </row>
    <row r="2854" spans="4:4">
      <c r="D2854" s="137"/>
    </row>
    <row r="2855" spans="4:4">
      <c r="D2855" s="137"/>
    </row>
    <row r="2856" spans="4:4">
      <c r="D2856" s="137"/>
    </row>
    <row r="2857" spans="4:4">
      <c r="D2857" s="137"/>
    </row>
    <row r="2858" spans="4:4">
      <c r="D2858" s="137"/>
    </row>
    <row r="2859" spans="4:4">
      <c r="D2859" s="137"/>
    </row>
    <row r="2860" spans="4:4">
      <c r="D2860" s="137"/>
    </row>
    <row r="2861" spans="4:4">
      <c r="D2861" s="137"/>
    </row>
    <row r="2862" spans="4:4">
      <c r="D2862" s="137"/>
    </row>
    <row r="2863" spans="4:4">
      <c r="D2863" s="137"/>
    </row>
    <row r="2864" spans="4:4">
      <c r="D2864" s="137"/>
    </row>
    <row r="2865" spans="4:4">
      <c r="D2865" s="137"/>
    </row>
    <row r="2866" spans="4:4">
      <c r="D2866" s="137"/>
    </row>
    <row r="2867" spans="4:4">
      <c r="D2867" s="137"/>
    </row>
    <row r="2868" spans="4:4">
      <c r="D2868" s="137"/>
    </row>
    <row r="2869" spans="4:4">
      <c r="D2869" s="137"/>
    </row>
    <row r="2870" spans="4:4">
      <c r="D2870" s="137"/>
    </row>
    <row r="2871" spans="4:4">
      <c r="D2871" s="137"/>
    </row>
    <row r="2872" spans="4:4">
      <c r="D2872" s="137"/>
    </row>
    <row r="2873" spans="4:4">
      <c r="D2873" s="137"/>
    </row>
    <row r="2874" spans="4:4">
      <c r="D2874" s="137"/>
    </row>
    <row r="2875" spans="4:4">
      <c r="D2875" s="137"/>
    </row>
    <row r="2876" spans="4:4">
      <c r="D2876" s="137"/>
    </row>
    <row r="2877" spans="4:4">
      <c r="D2877" s="137"/>
    </row>
    <row r="2878" spans="4:4">
      <c r="D2878" s="137"/>
    </row>
    <row r="2879" spans="4:4">
      <c r="D2879" s="137"/>
    </row>
    <row r="2880" spans="4:4">
      <c r="D2880" s="137"/>
    </row>
    <row r="2881" spans="4:4">
      <c r="D2881" s="137"/>
    </row>
    <row r="2882" spans="4:4">
      <c r="D2882" s="137"/>
    </row>
    <row r="2883" spans="4:4">
      <c r="D2883" s="137"/>
    </row>
    <row r="2884" spans="4:4">
      <c r="D2884" s="137"/>
    </row>
    <row r="2885" spans="4:4">
      <c r="D2885" s="137"/>
    </row>
    <row r="2886" spans="4:4">
      <c r="D2886" s="137"/>
    </row>
    <row r="2887" spans="4:4">
      <c r="D2887" s="137"/>
    </row>
    <row r="2888" spans="4:4">
      <c r="D2888" s="137"/>
    </row>
    <row r="2889" spans="4:4">
      <c r="D2889" s="137"/>
    </row>
    <row r="2890" spans="4:4">
      <c r="D2890" s="137"/>
    </row>
    <row r="2891" spans="4:4">
      <c r="D2891" s="137"/>
    </row>
    <row r="2892" spans="4:4">
      <c r="D2892" s="137"/>
    </row>
    <row r="2893" spans="4:4">
      <c r="D2893" s="137"/>
    </row>
    <row r="2894" spans="4:4">
      <c r="D2894" s="137"/>
    </row>
    <row r="2895" spans="4:4">
      <c r="D2895" s="137"/>
    </row>
    <row r="2896" spans="4:4">
      <c r="D2896" s="137"/>
    </row>
    <row r="2897" spans="4:4">
      <c r="D2897" s="137"/>
    </row>
    <row r="2898" spans="4:4">
      <c r="D2898" s="137"/>
    </row>
    <row r="2899" spans="4:4">
      <c r="D2899" s="137"/>
    </row>
    <row r="2900" spans="4:4">
      <c r="D2900" s="137"/>
    </row>
    <row r="2901" spans="4:4">
      <c r="D2901" s="137"/>
    </row>
    <row r="2902" spans="4:4">
      <c r="D2902" s="137"/>
    </row>
    <row r="2903" spans="4:4">
      <c r="D2903" s="137"/>
    </row>
    <row r="2904" spans="4:4">
      <c r="D2904" s="137"/>
    </row>
    <row r="2905" spans="4:4">
      <c r="D2905" s="137"/>
    </row>
    <row r="2906" spans="4:4">
      <c r="D2906" s="137"/>
    </row>
    <row r="2907" spans="4:4">
      <c r="D2907" s="137"/>
    </row>
    <row r="2908" spans="4:4">
      <c r="D2908" s="137"/>
    </row>
    <row r="2909" spans="4:4">
      <c r="D2909" s="137"/>
    </row>
    <row r="2910" spans="4:4">
      <c r="D2910" s="137"/>
    </row>
    <row r="2911" spans="4:4">
      <c r="D2911" s="137"/>
    </row>
    <row r="2912" spans="4:4">
      <c r="D2912" s="137"/>
    </row>
    <row r="2913" spans="4:4">
      <c r="D2913" s="137"/>
    </row>
    <row r="2914" spans="4:4">
      <c r="D2914" s="137"/>
    </row>
    <row r="2915" spans="4:4">
      <c r="D2915" s="137"/>
    </row>
    <row r="2916" spans="4:4">
      <c r="D2916" s="137"/>
    </row>
    <row r="2917" spans="4:4">
      <c r="D2917" s="137"/>
    </row>
    <row r="2918" spans="4:4">
      <c r="D2918" s="137"/>
    </row>
    <row r="2919" spans="4:4">
      <c r="D2919" s="137"/>
    </row>
    <row r="2920" spans="4:4">
      <c r="D2920" s="137"/>
    </row>
    <row r="2921" spans="4:4">
      <c r="D2921" s="137"/>
    </row>
    <row r="2922" spans="4:4">
      <c r="D2922" s="137"/>
    </row>
    <row r="2923" spans="4:4">
      <c r="D2923" s="137"/>
    </row>
    <row r="2924" spans="4:4">
      <c r="D2924" s="137"/>
    </row>
    <row r="2925" spans="4:4">
      <c r="D2925" s="137"/>
    </row>
    <row r="2926" spans="4:4">
      <c r="D2926" s="137"/>
    </row>
    <row r="2927" spans="4:4">
      <c r="D2927" s="137"/>
    </row>
    <row r="2928" spans="4:4">
      <c r="D2928" s="137"/>
    </row>
    <row r="2929" spans="4:4">
      <c r="D2929" s="137"/>
    </row>
    <row r="2930" spans="4:4">
      <c r="D2930" s="137"/>
    </row>
    <row r="2931" spans="4:4">
      <c r="D2931" s="137"/>
    </row>
    <row r="2932" spans="4:4">
      <c r="D2932" s="137"/>
    </row>
    <row r="2933" spans="4:4">
      <c r="D2933" s="137"/>
    </row>
    <row r="2934" spans="4:4">
      <c r="D2934" s="137"/>
    </row>
    <row r="2935" spans="4:4">
      <c r="D2935" s="137"/>
    </row>
    <row r="2936" spans="4:4">
      <c r="D2936" s="137"/>
    </row>
    <row r="2937" spans="4:4">
      <c r="D2937" s="137"/>
    </row>
    <row r="2938" spans="4:4">
      <c r="D2938" s="137"/>
    </row>
    <row r="2939" spans="4:4">
      <c r="D2939" s="137"/>
    </row>
    <row r="2940" spans="4:4">
      <c r="D2940" s="137"/>
    </row>
    <row r="2941" spans="4:4">
      <c r="D2941" s="137"/>
    </row>
    <row r="2942" spans="4:4">
      <c r="D2942" s="137"/>
    </row>
    <row r="2943" spans="4:4">
      <c r="D2943" s="137"/>
    </row>
    <row r="2944" spans="4:4">
      <c r="D2944" s="137"/>
    </row>
    <row r="2945" spans="4:4">
      <c r="D2945" s="137"/>
    </row>
    <row r="2946" spans="4:4">
      <c r="D2946" s="137"/>
    </row>
    <row r="2947" spans="4:4">
      <c r="D2947" s="137"/>
    </row>
    <row r="2948" spans="4:4">
      <c r="D2948" s="137"/>
    </row>
    <row r="2949" spans="4:4">
      <c r="D2949" s="137"/>
    </row>
    <row r="2950" spans="4:4">
      <c r="D2950" s="137"/>
    </row>
    <row r="2951" spans="4:4">
      <c r="D2951" s="137"/>
    </row>
    <row r="2952" spans="4:4">
      <c r="D2952" s="137"/>
    </row>
    <row r="2953" spans="4:4">
      <c r="D2953" s="137"/>
    </row>
    <row r="2954" spans="4:4">
      <c r="D2954" s="137"/>
    </row>
    <row r="2955" spans="4:4">
      <c r="D2955" s="137"/>
    </row>
    <row r="2956" spans="4:4">
      <c r="D2956" s="137"/>
    </row>
    <row r="2957" spans="4:4">
      <c r="D2957" s="137"/>
    </row>
    <row r="2958" spans="4:4">
      <c r="D2958" s="137"/>
    </row>
    <row r="2959" spans="4:4">
      <c r="D2959" s="137"/>
    </row>
    <row r="2960" spans="4:4">
      <c r="D2960" s="137"/>
    </row>
    <row r="2961" spans="4:4">
      <c r="D2961" s="137"/>
    </row>
    <row r="2962" spans="4:4">
      <c r="D2962" s="137"/>
    </row>
    <row r="2963" spans="4:4">
      <c r="D2963" s="137"/>
    </row>
    <row r="2964" spans="4:4">
      <c r="D2964" s="137"/>
    </row>
    <row r="2965" spans="4:4">
      <c r="D2965" s="137"/>
    </row>
    <row r="2966" spans="4:4">
      <c r="D2966" s="137"/>
    </row>
    <row r="2967" spans="4:4">
      <c r="D2967" s="137"/>
    </row>
    <row r="2968" spans="4:4">
      <c r="D2968" s="137"/>
    </row>
    <row r="2969" spans="4:4">
      <c r="D2969" s="137"/>
    </row>
    <row r="2970" spans="4:4">
      <c r="D2970" s="137"/>
    </row>
    <row r="2971" spans="4:4">
      <c r="D2971" s="137"/>
    </row>
    <row r="2972" spans="4:4">
      <c r="D2972" s="137"/>
    </row>
    <row r="2973" spans="4:4">
      <c r="D2973" s="137"/>
    </row>
    <row r="2974" spans="4:4">
      <c r="D2974" s="137"/>
    </row>
    <row r="2975" spans="4:4">
      <c r="D2975" s="137"/>
    </row>
    <row r="2976" spans="4:4">
      <c r="D2976" s="137"/>
    </row>
    <row r="2977" spans="4:4">
      <c r="D2977" s="137"/>
    </row>
    <row r="2978" spans="4:4">
      <c r="D2978" s="137"/>
    </row>
    <row r="2979" spans="4:4">
      <c r="D2979" s="137"/>
    </row>
    <row r="2980" spans="4:4">
      <c r="D2980" s="137"/>
    </row>
    <row r="2981" spans="4:4">
      <c r="D2981" s="137"/>
    </row>
    <row r="2982" spans="4:4">
      <c r="D2982" s="137"/>
    </row>
    <row r="2983" spans="4:4">
      <c r="D2983" s="137"/>
    </row>
    <row r="2984" spans="4:4">
      <c r="D2984" s="137"/>
    </row>
    <row r="2985" spans="4:4">
      <c r="D2985" s="137"/>
    </row>
    <row r="2986" spans="4:4">
      <c r="D2986" s="137"/>
    </row>
    <row r="2987" spans="4:4">
      <c r="D2987" s="137"/>
    </row>
    <row r="2988" spans="4:4">
      <c r="D2988" s="137"/>
    </row>
    <row r="2989" spans="4:4">
      <c r="D2989" s="137"/>
    </row>
    <row r="2990" spans="4:4">
      <c r="D2990" s="137"/>
    </row>
    <row r="2991" spans="4:4">
      <c r="D2991" s="137"/>
    </row>
    <row r="2992" spans="4:4">
      <c r="D2992" s="137"/>
    </row>
    <row r="2993" spans="4:4">
      <c r="D2993" s="137"/>
    </row>
    <row r="2994" spans="4:4">
      <c r="D2994" s="137"/>
    </row>
    <row r="2995" spans="4:4">
      <c r="D2995" s="137"/>
    </row>
    <row r="2996" spans="4:4">
      <c r="D2996" s="137"/>
    </row>
    <row r="2997" spans="4:4">
      <c r="D2997" s="137"/>
    </row>
    <row r="2998" spans="4:4">
      <c r="D2998" s="137"/>
    </row>
    <row r="2999" spans="4:4">
      <c r="D2999" s="137"/>
    </row>
    <row r="3000" spans="4:4">
      <c r="D3000" s="137"/>
    </row>
    <row r="3001" spans="4:4">
      <c r="D3001" s="137"/>
    </row>
    <row r="3002" spans="4:4">
      <c r="D3002" s="137"/>
    </row>
    <row r="3003" spans="4:4">
      <c r="D3003" s="137"/>
    </row>
    <row r="3004" spans="4:4">
      <c r="D3004" s="137"/>
    </row>
    <row r="3005" spans="4:4">
      <c r="D3005" s="137"/>
    </row>
    <row r="3006" spans="4:4">
      <c r="D3006" s="137"/>
    </row>
    <row r="3007" spans="4:4">
      <c r="D3007" s="137"/>
    </row>
    <row r="3008" spans="4:4">
      <c r="D3008" s="137"/>
    </row>
    <row r="3009" spans="4:4">
      <c r="D3009" s="137"/>
    </row>
    <row r="3010" spans="4:4">
      <c r="D3010" s="137"/>
    </row>
    <row r="3011" spans="4:4">
      <c r="D3011" s="137"/>
    </row>
    <row r="3012" spans="4:4">
      <c r="D3012" s="137"/>
    </row>
    <row r="3013" spans="4:4">
      <c r="D3013" s="137"/>
    </row>
    <row r="3014" spans="4:4">
      <c r="D3014" s="137"/>
    </row>
    <row r="3015" spans="4:4">
      <c r="D3015" s="137"/>
    </row>
    <row r="3016" spans="4:4">
      <c r="D3016" s="137"/>
    </row>
    <row r="3017" spans="4:4">
      <c r="D3017" s="137"/>
    </row>
    <row r="3018" spans="4:4">
      <c r="D3018" s="137"/>
    </row>
    <row r="3019" spans="4:4">
      <c r="D3019" s="137"/>
    </row>
    <row r="3020" spans="4:4">
      <c r="D3020" s="137"/>
    </row>
    <row r="3021" spans="4:4">
      <c r="D3021" s="137"/>
    </row>
    <row r="3022" spans="4:4">
      <c r="D3022" s="137"/>
    </row>
    <row r="3023" spans="4:4">
      <c r="D3023" s="137"/>
    </row>
    <row r="3024" spans="4:4">
      <c r="D3024" s="137"/>
    </row>
    <row r="3025" spans="4:4">
      <c r="D3025" s="137"/>
    </row>
    <row r="3026" spans="4:4">
      <c r="D3026" s="137"/>
    </row>
    <row r="3027" spans="4:4">
      <c r="D3027" s="137"/>
    </row>
    <row r="3028" spans="4:4">
      <c r="D3028" s="137"/>
    </row>
    <row r="3029" spans="4:4">
      <c r="D3029" s="137"/>
    </row>
    <row r="3030" spans="4:4">
      <c r="D3030" s="137"/>
    </row>
    <row r="3031" spans="4:4">
      <c r="D3031" s="137"/>
    </row>
    <row r="3032" spans="4:4">
      <c r="D3032" s="137"/>
    </row>
    <row r="3033" spans="4:4">
      <c r="D3033" s="137"/>
    </row>
    <row r="3034" spans="4:4">
      <c r="D3034" s="137"/>
    </row>
    <row r="3035" spans="4:4">
      <c r="D3035" s="137"/>
    </row>
    <row r="3036" spans="4:4">
      <c r="D3036" s="137"/>
    </row>
    <row r="3037" spans="4:4">
      <c r="D3037" s="137"/>
    </row>
    <row r="3038" spans="4:4">
      <c r="D3038" s="137"/>
    </row>
    <row r="3039" spans="4:4">
      <c r="D3039" s="137"/>
    </row>
    <row r="3040" spans="4:4">
      <c r="D3040" s="137"/>
    </row>
    <row r="3041" spans="4:4">
      <c r="D3041" s="137"/>
    </row>
    <row r="3042" spans="4:4">
      <c r="D3042" s="137"/>
    </row>
    <row r="3043" spans="4:4">
      <c r="D3043" s="137"/>
    </row>
    <row r="3044" spans="4:4">
      <c r="D3044" s="137"/>
    </row>
    <row r="3045" spans="4:4">
      <c r="D3045" s="137"/>
    </row>
    <row r="3046" spans="4:4">
      <c r="D3046" s="137"/>
    </row>
    <row r="3047" spans="4:4">
      <c r="D3047" s="137"/>
    </row>
    <row r="3048" spans="4:4">
      <c r="D3048" s="137"/>
    </row>
    <row r="3049" spans="4:4">
      <c r="D3049" s="137"/>
    </row>
    <row r="3050" spans="4:4">
      <c r="D3050" s="137"/>
    </row>
    <row r="3051" spans="4:4">
      <c r="D3051" s="137"/>
    </row>
    <row r="3052" spans="4:4">
      <c r="D3052" s="137"/>
    </row>
    <row r="3053" spans="4:4">
      <c r="D3053" s="137"/>
    </row>
    <row r="3054" spans="4:4">
      <c r="D3054" s="137"/>
    </row>
    <row r="3055" spans="4:4">
      <c r="D3055" s="137"/>
    </row>
    <row r="3056" spans="4:4">
      <c r="D3056" s="137"/>
    </row>
    <row r="3057" spans="4:4">
      <c r="D3057" s="137"/>
    </row>
    <row r="3058" spans="4:4">
      <c r="D3058" s="137"/>
    </row>
    <row r="3059" spans="4:4">
      <c r="D3059" s="137"/>
    </row>
    <row r="3060" spans="4:4">
      <c r="D3060" s="137"/>
    </row>
    <row r="3061" spans="4:4">
      <c r="D3061" s="137"/>
    </row>
    <row r="3062" spans="4:4">
      <c r="D3062" s="137"/>
    </row>
    <row r="3063" spans="4:4">
      <c r="D3063" s="137"/>
    </row>
    <row r="3064" spans="4:4">
      <c r="D3064" s="137"/>
    </row>
    <row r="3065" spans="4:4">
      <c r="D3065" s="137"/>
    </row>
    <row r="3066" spans="4:4">
      <c r="D3066" s="137"/>
    </row>
    <row r="3067" spans="4:4">
      <c r="D3067" s="137"/>
    </row>
    <row r="3068" spans="4:4">
      <c r="D3068" s="137"/>
    </row>
    <row r="3069" spans="4:4">
      <c r="D3069" s="137"/>
    </row>
    <row r="3070" spans="4:4">
      <c r="D3070" s="137"/>
    </row>
    <row r="3071" spans="4:4">
      <c r="D3071" s="137"/>
    </row>
    <row r="3072" spans="4:4">
      <c r="D3072" s="137"/>
    </row>
    <row r="3073" spans="4:4">
      <c r="D3073" s="137"/>
    </row>
    <row r="3074" spans="4:4">
      <c r="D3074" s="137"/>
    </row>
    <row r="3075" spans="4:4">
      <c r="D3075" s="137"/>
    </row>
    <row r="3076" spans="4:4">
      <c r="D3076" s="137"/>
    </row>
    <row r="3077" spans="4:4">
      <c r="D3077" s="137"/>
    </row>
    <row r="3078" spans="4:4">
      <c r="D3078" s="137"/>
    </row>
    <row r="3079" spans="4:4">
      <c r="D3079" s="137"/>
    </row>
    <row r="3080" spans="4:4">
      <c r="D3080" s="137"/>
    </row>
    <row r="3081" spans="4:4">
      <c r="D3081" s="137"/>
    </row>
    <row r="3082" spans="4:4">
      <c r="D3082" s="137"/>
    </row>
    <row r="3083" spans="4:4">
      <c r="D3083" s="137"/>
    </row>
    <row r="3084" spans="4:4">
      <c r="D3084" s="137"/>
    </row>
    <row r="3085" spans="4:4">
      <c r="D3085" s="137"/>
    </row>
    <row r="3086" spans="4:4">
      <c r="D3086" s="137"/>
    </row>
    <row r="3087" spans="4:4">
      <c r="D3087" s="137"/>
    </row>
    <row r="3088" spans="4:4">
      <c r="D3088" s="137"/>
    </row>
    <row r="3089" spans="4:4">
      <c r="D3089" s="137"/>
    </row>
    <row r="3090" spans="4:4">
      <c r="D3090" s="137"/>
    </row>
    <row r="3091" spans="4:4">
      <c r="D3091" s="137"/>
    </row>
    <row r="3092" spans="4:4">
      <c r="D3092" s="137"/>
    </row>
    <row r="3093" spans="4:4">
      <c r="D3093" s="137"/>
    </row>
    <row r="3094" spans="4:4">
      <c r="D3094" s="137"/>
    </row>
    <row r="3095" spans="4:4">
      <c r="D3095" s="137"/>
    </row>
    <row r="3096" spans="4:4">
      <c r="D3096" s="137"/>
    </row>
    <row r="3097" spans="4:4">
      <c r="D3097" s="137"/>
    </row>
    <row r="3098" spans="4:4">
      <c r="D3098" s="137"/>
    </row>
    <row r="3099" spans="4:4">
      <c r="D3099" s="137"/>
    </row>
    <row r="3100" spans="4:4">
      <c r="D3100" s="137"/>
    </row>
    <row r="3101" spans="4:4">
      <c r="D3101" s="137"/>
    </row>
    <row r="3102" spans="4:4">
      <c r="D3102" s="137"/>
    </row>
    <row r="3103" spans="4:4">
      <c r="D3103" s="137"/>
    </row>
    <row r="3104" spans="4:4">
      <c r="D3104" s="137"/>
    </row>
    <row r="3105" spans="4:4">
      <c r="D3105" s="137"/>
    </row>
    <row r="3106" spans="4:4">
      <c r="D3106" s="137"/>
    </row>
    <row r="3107" spans="4:4">
      <c r="D3107" s="137"/>
    </row>
    <row r="3108" spans="4:4">
      <c r="D3108" s="137"/>
    </row>
    <row r="3109" spans="4:4">
      <c r="D3109" s="137"/>
    </row>
    <row r="3110" spans="4:4">
      <c r="D3110" s="137"/>
    </row>
    <row r="3111" spans="4:4">
      <c r="D3111" s="137"/>
    </row>
    <row r="3112" spans="4:4">
      <c r="D3112" s="137"/>
    </row>
    <row r="3113" spans="4:4">
      <c r="D3113" s="137"/>
    </row>
    <row r="3114" spans="4:4">
      <c r="D3114" s="137"/>
    </row>
    <row r="3115" spans="4:4">
      <c r="D3115" s="137"/>
    </row>
    <row r="3116" spans="4:4">
      <c r="D3116" s="137"/>
    </row>
    <row r="3117" spans="4:4">
      <c r="D3117" s="137"/>
    </row>
    <row r="3118" spans="4:4">
      <c r="D3118" s="137"/>
    </row>
    <row r="3119" spans="4:4">
      <c r="D3119" s="137"/>
    </row>
    <row r="3120" spans="4:4">
      <c r="D3120" s="137"/>
    </row>
    <row r="3121" spans="4:4">
      <c r="D3121" s="137"/>
    </row>
    <row r="3122" spans="4:4">
      <c r="D3122" s="137"/>
    </row>
    <row r="3123" spans="4:4">
      <c r="D3123" s="137"/>
    </row>
  </sheetData>
  <autoFilter ref="A2:F276">
    <filterColumn colId="0" showButton="0"/>
  </autoFilter>
  <mergeCells count="2">
    <mergeCell ref="A2:B2"/>
    <mergeCell ref="A1:D1"/>
  </mergeCells>
  <phoneticPr fontId="0" type="noConversion"/>
  <pageMargins left="0.59055118110236227" right="0.59055118110236227" top="0.59055118110236227" bottom="0.59055118110236227" header="0.51181102362204722" footer="0.51181102362204722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CENTRO</vt:lpstr>
      <vt:lpstr>SCUOLE</vt:lpstr>
      <vt:lpstr>ARBUSTI</vt:lpstr>
      <vt:lpstr>PIANTE GIOVANI</vt:lpstr>
      <vt:lpstr>SIEPI</vt:lpstr>
      <vt:lpstr>FIORIERE</vt:lpstr>
      <vt:lpstr>AIUOLE</vt:lpstr>
      <vt:lpstr>IMPIANTI IRRIG</vt:lpstr>
      <vt:lpstr>BANCHINE</vt:lpstr>
      <vt:lpstr>AREE ATTREZZATE</vt:lpstr>
      <vt:lpstr>BAULETTI E ROTATORIE</vt:lpstr>
      <vt:lpstr>altre schede</vt:lpstr>
    </vt:vector>
  </TitlesOfParts>
  <Company>AGEA S.p.A.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cferr</dc:creator>
  <cp:lastModifiedBy>Rosita Bui</cp:lastModifiedBy>
  <cp:lastPrinted>2017-07-10T06:09:31Z</cp:lastPrinted>
  <dcterms:created xsi:type="dcterms:W3CDTF">2007-12-13T13:04:32Z</dcterms:created>
  <dcterms:modified xsi:type="dcterms:W3CDTF">2017-07-10T06:09:59Z</dcterms:modified>
</cp:coreProperties>
</file>